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csuprod.sharepoint.com/sites/DPC-DivisionalTeam/Shared Documents/General/Templates/"/>
    </mc:Choice>
  </mc:AlternateContent>
  <xr:revisionPtr revIDLastSave="221" documentId="8_{0D6BAA0C-F079-4EA4-87C5-70D74078E2B5}" xr6:coauthVersionLast="47" xr6:coauthVersionMax="47" xr10:uidLastSave="{C8A507CE-9851-45F9-9941-F1DD3281C686}"/>
  <bookViews>
    <workbookView xWindow="25800" yWindow="0" windowWidth="25800" windowHeight="21000" tabRatio="902" firstSheet="1" activeTab="1" xr2:uid="{00000000-000D-0000-FFFF-FFFF00000000}"/>
  </bookViews>
  <sheets>
    <sheet name="SUMMARY" sheetId="3" r:id="rId1"/>
    <sheet name="Flexi Timesheet (1)" sheetId="1" r:id="rId2"/>
    <sheet name="Flexi Timesheet (2)" sheetId="30" r:id="rId3"/>
    <sheet name="Flexi Timesheet (3)" sheetId="31" r:id="rId4"/>
    <sheet name="Flexi Timesheet (4)" sheetId="32" r:id="rId5"/>
    <sheet name="Flexi Timesheet (5)" sheetId="33" r:id="rId6"/>
    <sheet name="Flexi Timesheet (6)" sheetId="34" r:id="rId7"/>
    <sheet name="Flexi Timesheet (7)" sheetId="35" r:id="rId8"/>
    <sheet name="Flexi Timesheet (8)" sheetId="36" r:id="rId9"/>
    <sheet name="Flexi Timesheet (9)" sheetId="37" r:id="rId10"/>
    <sheet name="Flexi Timesheet (10)" sheetId="38" r:id="rId11"/>
    <sheet name="Flexi Timesheet (11)" sheetId="39" r:id="rId12"/>
    <sheet name="Flexi Timesheet (12)" sheetId="40" r:id="rId13"/>
    <sheet name="Flexi Timesheet (13)" sheetId="41" r:id="rId14"/>
    <sheet name="Flexi Timesheet (14)" sheetId="42" r:id="rId15"/>
    <sheet name="Holidays" sheetId="2" r:id="rId16"/>
  </sheets>
  <definedNames>
    <definedName name="Comments" localSheetId="10">'Flexi Timesheet (10)'!$A$58:$A$65</definedName>
    <definedName name="Comments" localSheetId="11">'Flexi Timesheet (11)'!$A$58:$A$65</definedName>
    <definedName name="Comments" localSheetId="12">'Flexi Timesheet (12)'!$A$58:$A$65</definedName>
    <definedName name="Comments" localSheetId="13">'Flexi Timesheet (13)'!$A$58:$A$65</definedName>
    <definedName name="Comments" localSheetId="14">'Flexi Timesheet (14)'!$A$58:$A$65</definedName>
    <definedName name="Comments" localSheetId="2">'Flexi Timesheet (2)'!$A$58:$A$65</definedName>
    <definedName name="Comments" localSheetId="3">'Flexi Timesheet (3)'!$A$58:$A$65</definedName>
    <definedName name="Comments" localSheetId="4">'Flexi Timesheet (4)'!$A$58:$A$65</definedName>
    <definedName name="Comments" localSheetId="5">'Flexi Timesheet (5)'!$A$58:$A$65</definedName>
    <definedName name="Comments" localSheetId="6">'Flexi Timesheet (6)'!$A$58:$A$65</definedName>
    <definedName name="Comments" localSheetId="7">'Flexi Timesheet (7)'!$A$58:$A$65</definedName>
    <definedName name="Comments" localSheetId="8">'Flexi Timesheet (8)'!$A$58:$A$65</definedName>
    <definedName name="Comments" localSheetId="9">'Flexi Timesheet (9)'!$A$58:$A$65</definedName>
    <definedName name="Comments">'Flexi Timesheet (1)'!$A$58:$A$65</definedName>
    <definedName name="DayofWeek">Holidays!$E$3:$G$9</definedName>
    <definedName name="Holidays">Holidays!$A$3:$D$21</definedName>
    <definedName name="HolidayType">Holidays!$H$3:$I$11</definedName>
    <definedName name="_xlnm.Print_Area" localSheetId="1">'Flexi Timesheet (1)'!$A$1:$K$55</definedName>
    <definedName name="_xlnm.Print_Area" localSheetId="10">'Flexi Timesheet (10)'!$A$1:$K$55</definedName>
    <definedName name="_xlnm.Print_Area" localSheetId="11">'Flexi Timesheet (11)'!$A$1:$K$55</definedName>
    <definedName name="_xlnm.Print_Area" localSheetId="12">'Flexi Timesheet (12)'!$A$1:$K$55</definedName>
    <definedName name="_xlnm.Print_Area" localSheetId="13">'Flexi Timesheet (13)'!$A$1:$K$55</definedName>
    <definedName name="_xlnm.Print_Area" localSheetId="14">'Flexi Timesheet (14)'!$A$1:$K$55</definedName>
    <definedName name="_xlnm.Print_Area" localSheetId="2">'Flexi Timesheet (2)'!$A$1:$K$55</definedName>
    <definedName name="_xlnm.Print_Area" localSheetId="3">'Flexi Timesheet (3)'!$A$1:$K$55</definedName>
    <definedName name="_xlnm.Print_Area" localSheetId="4">'Flexi Timesheet (4)'!$A$1:$K$55</definedName>
    <definedName name="_xlnm.Print_Area" localSheetId="5">'Flexi Timesheet (5)'!$A$1:$K$55</definedName>
    <definedName name="_xlnm.Print_Area" localSheetId="6">'Flexi Timesheet (6)'!$A$1:$K$55</definedName>
    <definedName name="_xlnm.Print_Area" localSheetId="7">'Flexi Timesheet (7)'!$A$1:$K$55</definedName>
    <definedName name="_xlnm.Print_Area" localSheetId="8">'Flexi Timesheet (8)'!$A$1:$K$55</definedName>
    <definedName name="_xlnm.Print_Area" localSheetId="9">'Flexi Timesheet (9)'!$A$1:$K$55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2" l="1"/>
  <c r="H34" i="42" s="1"/>
  <c r="I34" i="42" s="1"/>
  <c r="G38" i="42"/>
  <c r="H38" i="42" s="1"/>
  <c r="I38" i="42" s="1"/>
  <c r="G37" i="42"/>
  <c r="H37" i="42" s="1"/>
  <c r="I37" i="42" s="1"/>
  <c r="G31" i="42"/>
  <c r="H31" i="42" s="1"/>
  <c r="I31" i="42" s="1"/>
  <c r="E11" i="42"/>
  <c r="J9" i="42"/>
  <c r="J42" i="42" s="1"/>
  <c r="G42" i="42" s="1"/>
  <c r="C9" i="42"/>
  <c r="C8" i="42"/>
  <c r="G13" i="1"/>
  <c r="G37" i="41"/>
  <c r="G31" i="41" l="1"/>
  <c r="E11" i="41" l="1"/>
  <c r="J9" i="41"/>
  <c r="J42" i="41" s="1"/>
  <c r="G42" i="41" s="1"/>
  <c r="C9" i="41"/>
  <c r="C8" i="41"/>
  <c r="E11" i="40"/>
  <c r="J9" i="40"/>
  <c r="J42" i="40" s="1"/>
  <c r="G42" i="40" s="1"/>
  <c r="C9" i="40"/>
  <c r="C8" i="40"/>
  <c r="E11" i="39"/>
  <c r="J9" i="39"/>
  <c r="J42" i="39" s="1"/>
  <c r="G42" i="39" s="1"/>
  <c r="C9" i="39"/>
  <c r="C8" i="39"/>
  <c r="E11" i="38"/>
  <c r="J9" i="38"/>
  <c r="J42" i="38" s="1"/>
  <c r="C9" i="38"/>
  <c r="C8" i="38"/>
  <c r="E11" i="37"/>
  <c r="J9" i="37"/>
  <c r="J42" i="37" s="1"/>
  <c r="G42" i="37" s="1"/>
  <c r="C9" i="37"/>
  <c r="C8" i="37"/>
  <c r="J42" i="36"/>
  <c r="G42" i="36" s="1"/>
  <c r="E11" i="36"/>
  <c r="J9" i="36"/>
  <c r="C9" i="36"/>
  <c r="C8" i="36"/>
  <c r="E11" i="35"/>
  <c r="J9" i="35"/>
  <c r="J42" i="35" s="1"/>
  <c r="C9" i="35"/>
  <c r="C8" i="35"/>
  <c r="E11" i="34"/>
  <c r="J9" i="34"/>
  <c r="J42" i="34" s="1"/>
  <c r="C9" i="34"/>
  <c r="C8" i="34"/>
  <c r="E11" i="33"/>
  <c r="J9" i="33"/>
  <c r="J42" i="33" s="1"/>
  <c r="G42" i="33" s="1"/>
  <c r="C9" i="33"/>
  <c r="C8" i="33"/>
  <c r="E11" i="32"/>
  <c r="J9" i="32"/>
  <c r="J42" i="32" s="1"/>
  <c r="C9" i="32"/>
  <c r="C8" i="32"/>
  <c r="J42" i="31"/>
  <c r="G42" i="31" s="1"/>
  <c r="E11" i="31"/>
  <c r="J9" i="31"/>
  <c r="C9" i="31"/>
  <c r="C8" i="31"/>
  <c r="C9" i="30"/>
  <c r="C8" i="30"/>
  <c r="G42" i="34" l="1"/>
  <c r="D13" i="3"/>
  <c r="G42" i="38"/>
  <c r="D17" i="3"/>
  <c r="G42" i="35"/>
  <c r="D14" i="3"/>
  <c r="D12" i="3"/>
  <c r="D16" i="3"/>
  <c r="D18" i="3"/>
  <c r="D10" i="3"/>
  <c r="D15" i="3"/>
  <c r="D19" i="3"/>
  <c r="D20" i="3"/>
  <c r="D11" i="3"/>
  <c r="G42" i="32"/>
  <c r="E11" i="30" l="1"/>
  <c r="J9" i="30"/>
  <c r="J42" i="30" s="1"/>
  <c r="A14" i="1"/>
  <c r="D9" i="3" l="1"/>
  <c r="G42" i="30"/>
  <c r="A15" i="1"/>
  <c r="E15" i="1" s="1"/>
  <c r="G14" i="1"/>
  <c r="A16" i="1" l="1"/>
  <c r="E16" i="1" s="1"/>
  <c r="G15" i="1"/>
  <c r="A17" i="1" l="1"/>
  <c r="A18" i="1" l="1"/>
  <c r="E18" i="1" s="1"/>
  <c r="E17" i="1"/>
  <c r="A19" i="1"/>
  <c r="E19" i="1" s="1"/>
  <c r="C10" i="1"/>
  <c r="B8" i="3" s="1"/>
  <c r="A20" i="1" l="1"/>
  <c r="H14" i="1"/>
  <c r="I14" i="1" s="1"/>
  <c r="J9" i="1"/>
  <c r="J42" i="1" s="1"/>
  <c r="B4" i="3"/>
  <c r="B3" i="3"/>
  <c r="D10" i="1"/>
  <c r="C8" i="3" s="1"/>
  <c r="H13" i="1"/>
  <c r="J13" i="1" s="1"/>
  <c r="J45" i="1"/>
  <c r="G8" i="3" s="1"/>
  <c r="L13" i="1"/>
  <c r="E11" i="1"/>
  <c r="A21" i="1" l="1"/>
  <c r="D8" i="3"/>
  <c r="G42" i="1"/>
  <c r="H15" i="1"/>
  <c r="I15" i="1" s="1"/>
  <c r="L14" i="1"/>
  <c r="I13" i="1"/>
  <c r="J14" i="1"/>
  <c r="K13" i="1"/>
  <c r="A22" i="1" l="1"/>
  <c r="E22" i="1" s="1"/>
  <c r="J15" i="1"/>
  <c r="L15" i="1"/>
  <c r="G16" i="1"/>
  <c r="H16" i="1" s="1"/>
  <c r="I16" i="1" s="1"/>
  <c r="K14" i="1"/>
  <c r="A23" i="1" l="1"/>
  <c r="G17" i="1"/>
  <c r="H17" i="1" s="1"/>
  <c r="I17" i="1" s="1"/>
  <c r="L16" i="1"/>
  <c r="J16" i="1"/>
  <c r="K15" i="1"/>
  <c r="A24" i="1" l="1"/>
  <c r="L17" i="1"/>
  <c r="G18" i="1"/>
  <c r="H18" i="1" s="1"/>
  <c r="I18" i="1" s="1"/>
  <c r="K16" i="1"/>
  <c r="J17" i="1"/>
  <c r="A25" i="1" l="1"/>
  <c r="E25" i="1" s="1"/>
  <c r="J18" i="1"/>
  <c r="L18" i="1"/>
  <c r="G19" i="1"/>
  <c r="H19" i="1" s="1"/>
  <c r="I19" i="1" s="1"/>
  <c r="K17" i="1"/>
  <c r="A26" i="1" l="1"/>
  <c r="E26" i="1" s="1"/>
  <c r="J19" i="1"/>
  <c r="G20" i="1"/>
  <c r="H20" i="1" s="1"/>
  <c r="I20" i="1" s="1"/>
  <c r="L19" i="1"/>
  <c r="K18" i="1"/>
  <c r="A27" i="1" l="1"/>
  <c r="E27" i="1" s="1"/>
  <c r="J20" i="1"/>
  <c r="G21" i="1"/>
  <c r="H21" i="1" s="1"/>
  <c r="I21" i="1" s="1"/>
  <c r="L20" i="1"/>
  <c r="K19" i="1"/>
  <c r="A28" i="1" l="1"/>
  <c r="E28" i="1" s="1"/>
  <c r="G22" i="1"/>
  <c r="H22" i="1" s="1"/>
  <c r="I22" i="1" s="1"/>
  <c r="L21" i="1"/>
  <c r="K20" i="1"/>
  <c r="J21" i="1"/>
  <c r="A29" i="1" l="1"/>
  <c r="E29" i="1" s="1"/>
  <c r="L22" i="1"/>
  <c r="G23" i="1"/>
  <c r="H23" i="1" s="1"/>
  <c r="I23" i="1" s="1"/>
  <c r="K21" i="1"/>
  <c r="J22" i="1"/>
  <c r="A30" i="1" l="1"/>
  <c r="E30" i="1" s="1"/>
  <c r="G24" i="1"/>
  <c r="H24" i="1" s="1"/>
  <c r="I24" i="1" s="1"/>
  <c r="L23" i="1"/>
  <c r="J23" i="1"/>
  <c r="K22" i="1"/>
  <c r="A31" i="1" l="1"/>
  <c r="E31" i="1" s="1"/>
  <c r="G25" i="1"/>
  <c r="H25" i="1" s="1"/>
  <c r="I25" i="1" s="1"/>
  <c r="L24" i="1"/>
  <c r="J24" i="1"/>
  <c r="K23" i="1"/>
  <c r="A32" i="1" l="1"/>
  <c r="E32" i="1" s="1"/>
  <c r="J25" i="1"/>
  <c r="G26" i="1"/>
  <c r="H26" i="1" s="1"/>
  <c r="I26" i="1" s="1"/>
  <c r="L25" i="1"/>
  <c r="K24" i="1"/>
  <c r="A33" i="1" l="1"/>
  <c r="E33" i="1" s="1"/>
  <c r="J26" i="1"/>
  <c r="G27" i="1"/>
  <c r="H27" i="1" s="1"/>
  <c r="I27" i="1" s="1"/>
  <c r="L26" i="1"/>
  <c r="K25" i="1"/>
  <c r="A34" i="1" l="1"/>
  <c r="E34" i="1" s="1"/>
  <c r="J27" i="1"/>
  <c r="G28" i="1"/>
  <c r="H28" i="1" s="1"/>
  <c r="I28" i="1" s="1"/>
  <c r="L27" i="1"/>
  <c r="K26" i="1"/>
  <c r="A35" i="1" l="1"/>
  <c r="E35" i="1" s="1"/>
  <c r="G29" i="1"/>
  <c r="H29" i="1" s="1"/>
  <c r="I29" i="1" s="1"/>
  <c r="L28" i="1"/>
  <c r="J28" i="1"/>
  <c r="K27" i="1"/>
  <c r="A36" i="1" l="1"/>
  <c r="E36" i="1" s="1"/>
  <c r="L29" i="1"/>
  <c r="G30" i="1"/>
  <c r="H30" i="1" s="1"/>
  <c r="I30" i="1" s="1"/>
  <c r="J29" i="1"/>
  <c r="K28" i="1"/>
  <c r="A37" i="1" l="1"/>
  <c r="E37" i="1" s="1"/>
  <c r="G31" i="1"/>
  <c r="H31" i="1" s="1"/>
  <c r="I31" i="1" s="1"/>
  <c r="L30" i="1"/>
  <c r="K29" i="1"/>
  <c r="J30" i="1"/>
  <c r="A38" i="1" l="1"/>
  <c r="E38" i="1" s="1"/>
  <c r="G32" i="1"/>
  <c r="H32" i="1" s="1"/>
  <c r="I32" i="1" s="1"/>
  <c r="L31" i="1"/>
  <c r="K30" i="1"/>
  <c r="J31" i="1"/>
  <c r="A39" i="1" l="1"/>
  <c r="E39" i="1" s="1"/>
  <c r="J32" i="1"/>
  <c r="G33" i="1"/>
  <c r="H33" i="1" s="1"/>
  <c r="I33" i="1" s="1"/>
  <c r="L32" i="1"/>
  <c r="K31" i="1"/>
  <c r="A40" i="1" l="1"/>
  <c r="E40" i="1" s="1"/>
  <c r="J33" i="1"/>
  <c r="G34" i="1"/>
  <c r="H34" i="1" s="1"/>
  <c r="I34" i="1" s="1"/>
  <c r="L33" i="1"/>
  <c r="K32" i="1"/>
  <c r="A13" i="30" l="1"/>
  <c r="J34" i="1"/>
  <c r="K33" i="1"/>
  <c r="G35" i="1"/>
  <c r="H35" i="1" s="1"/>
  <c r="I35" i="1" s="1"/>
  <c r="L34" i="1"/>
  <c r="A14" i="30" l="1"/>
  <c r="E13" i="30"/>
  <c r="G13" i="30" s="1"/>
  <c r="H13" i="30" s="1"/>
  <c r="L13" i="30"/>
  <c r="C10" i="30"/>
  <c r="K34" i="1"/>
  <c r="J35" i="1"/>
  <c r="L35" i="1"/>
  <c r="G36" i="1"/>
  <c r="H36" i="1" s="1"/>
  <c r="I36" i="1" s="1"/>
  <c r="D10" i="30" l="1"/>
  <c r="C9" i="3" s="1"/>
  <c r="B9" i="3"/>
  <c r="I13" i="30"/>
  <c r="J13" i="30"/>
  <c r="A15" i="30"/>
  <c r="E14" i="30"/>
  <c r="G14" i="30" s="1"/>
  <c r="H14" i="30" s="1"/>
  <c r="I14" i="30" s="1"/>
  <c r="L14" i="30"/>
  <c r="J36" i="1"/>
  <c r="K35" i="1"/>
  <c r="L36" i="1"/>
  <c r="G37" i="1"/>
  <c r="H37" i="1" s="1"/>
  <c r="I37" i="1" s="1"/>
  <c r="K13" i="30" l="1"/>
  <c r="J14" i="30"/>
  <c r="A16" i="30"/>
  <c r="L15" i="30"/>
  <c r="E15" i="30"/>
  <c r="G15" i="30" s="1"/>
  <c r="H15" i="30" s="1"/>
  <c r="I15" i="30" s="1"/>
  <c r="J37" i="1"/>
  <c r="K36" i="1"/>
  <c r="G38" i="1"/>
  <c r="H38" i="1" s="1"/>
  <c r="I38" i="1" s="1"/>
  <c r="L37" i="1"/>
  <c r="A17" i="30" l="1"/>
  <c r="L16" i="30"/>
  <c r="E16" i="30"/>
  <c r="G16" i="30" s="1"/>
  <c r="H16" i="30" s="1"/>
  <c r="I16" i="30" s="1"/>
  <c r="J15" i="30"/>
  <c r="K14" i="30"/>
  <c r="J38" i="1"/>
  <c r="K38" i="1" s="1"/>
  <c r="K37" i="1"/>
  <c r="L38" i="1"/>
  <c r="A18" i="30" l="1"/>
  <c r="L17" i="30"/>
  <c r="E17" i="30"/>
  <c r="G17" i="30" s="1"/>
  <c r="H17" i="30" s="1"/>
  <c r="I17" i="30" s="1"/>
  <c r="K15" i="30"/>
  <c r="J16" i="30"/>
  <c r="G39" i="1"/>
  <c r="H39" i="1" s="1"/>
  <c r="J39" i="1" s="1"/>
  <c r="L39" i="1"/>
  <c r="J17" i="30" l="1"/>
  <c r="K16" i="30"/>
  <c r="A19" i="30"/>
  <c r="L18" i="30"/>
  <c r="E18" i="30"/>
  <c r="G18" i="30" s="1"/>
  <c r="H18" i="30" s="1"/>
  <c r="I18" i="30" s="1"/>
  <c r="G40" i="1"/>
  <c r="H40" i="1" s="1"/>
  <c r="I40" i="1" s="1"/>
  <c r="L40" i="1"/>
  <c r="L41" i="1" s="1"/>
  <c r="I39" i="1"/>
  <c r="A20" i="30" l="1"/>
  <c r="E19" i="30"/>
  <c r="G19" i="30" s="1"/>
  <c r="H19" i="30" s="1"/>
  <c r="I19" i="30" s="1"/>
  <c r="L19" i="30"/>
  <c r="J18" i="30"/>
  <c r="K17" i="30"/>
  <c r="J40" i="1"/>
  <c r="K39" i="1"/>
  <c r="K18" i="30" l="1"/>
  <c r="J19" i="30"/>
  <c r="A21" i="30"/>
  <c r="L20" i="30"/>
  <c r="E20" i="30"/>
  <c r="G20" i="30" s="1"/>
  <c r="H20" i="30" s="1"/>
  <c r="I20" i="30" s="1"/>
  <c r="J43" i="1"/>
  <c r="E8" i="3" s="1"/>
  <c r="K40" i="1"/>
  <c r="A22" i="30" l="1"/>
  <c r="L21" i="30"/>
  <c r="E21" i="30"/>
  <c r="G21" i="30" s="1"/>
  <c r="H21" i="30" s="1"/>
  <c r="I21" i="30" s="1"/>
  <c r="K19" i="30"/>
  <c r="J20" i="30"/>
  <c r="G43" i="1"/>
  <c r="J44" i="1"/>
  <c r="K20" i="30" l="1"/>
  <c r="J21" i="30"/>
  <c r="A23" i="30"/>
  <c r="L22" i="30"/>
  <c r="E22" i="30"/>
  <c r="G22" i="30" s="1"/>
  <c r="H22" i="30" s="1"/>
  <c r="I22" i="30" s="1"/>
  <c r="J46" i="1"/>
  <c r="H8" i="3" s="1"/>
  <c r="G44" i="1"/>
  <c r="I44" i="1"/>
  <c r="F8" i="3"/>
  <c r="A24" i="30" l="1"/>
  <c r="L23" i="30"/>
  <c r="E23" i="30"/>
  <c r="G23" i="30" s="1"/>
  <c r="H23" i="30" s="1"/>
  <c r="I23" i="30" s="1"/>
  <c r="K21" i="30"/>
  <c r="J22" i="30"/>
  <c r="G46" i="1"/>
  <c r="G45" i="30" s="1"/>
  <c r="I46" i="1"/>
  <c r="J23" i="30" l="1"/>
  <c r="K22" i="30"/>
  <c r="A25" i="30"/>
  <c r="L24" i="30"/>
  <c r="E24" i="30"/>
  <c r="G24" i="30" s="1"/>
  <c r="H24" i="30" s="1"/>
  <c r="I24" i="30" s="1"/>
  <c r="I45" i="30"/>
  <c r="A26" i="30" l="1"/>
  <c r="L25" i="30"/>
  <c r="E25" i="30"/>
  <c r="G25" i="30" s="1"/>
  <c r="H25" i="30" s="1"/>
  <c r="I25" i="30" s="1"/>
  <c r="K23" i="30"/>
  <c r="J24" i="30"/>
  <c r="J45" i="30"/>
  <c r="K24" i="30" l="1"/>
  <c r="J25" i="30"/>
  <c r="A27" i="30"/>
  <c r="L26" i="30"/>
  <c r="E26" i="30"/>
  <c r="G26" i="30" s="1"/>
  <c r="H26" i="30" s="1"/>
  <c r="I26" i="30" s="1"/>
  <c r="G9" i="3"/>
  <c r="L27" i="30" l="1"/>
  <c r="E27" i="30"/>
  <c r="G27" i="30" s="1"/>
  <c r="H27" i="30" s="1"/>
  <c r="I27" i="30" s="1"/>
  <c r="A28" i="30"/>
  <c r="K25" i="30"/>
  <c r="J26" i="30"/>
  <c r="E28" i="30" l="1"/>
  <c r="G28" i="30" s="1"/>
  <c r="H28" i="30" s="1"/>
  <c r="I28" i="30" s="1"/>
  <c r="A29" i="30"/>
  <c r="L28" i="30"/>
  <c r="J27" i="30"/>
  <c r="K26" i="30"/>
  <c r="A30" i="30" l="1"/>
  <c r="E29" i="30"/>
  <c r="G29" i="30" s="1"/>
  <c r="H29" i="30" s="1"/>
  <c r="I29" i="30" s="1"/>
  <c r="L29" i="30"/>
  <c r="K27" i="30"/>
  <c r="J28" i="30"/>
  <c r="K28" i="30" l="1"/>
  <c r="J29" i="30"/>
  <c r="E30" i="30"/>
  <c r="G30" i="30" s="1"/>
  <c r="H30" i="30" s="1"/>
  <c r="I30" i="30" s="1"/>
  <c r="L30" i="30"/>
  <c r="A31" i="30"/>
  <c r="G15" i="32"/>
  <c r="H15" i="32" s="1"/>
  <c r="I15" i="32" s="1"/>
  <c r="K29" i="30" l="1"/>
  <c r="J30" i="30"/>
  <c r="A32" i="30"/>
  <c r="L31" i="30"/>
  <c r="E31" i="30"/>
  <c r="G31" i="30" s="1"/>
  <c r="H31" i="30" s="1"/>
  <c r="I31" i="30" s="1"/>
  <c r="G16" i="32"/>
  <c r="H16" i="32" s="1"/>
  <c r="I16" i="32" s="1"/>
  <c r="A33" i="30" l="1"/>
  <c r="L32" i="30"/>
  <c r="E32" i="30"/>
  <c r="G32" i="30" s="1"/>
  <c r="H32" i="30" s="1"/>
  <c r="I32" i="30" s="1"/>
  <c r="K30" i="30"/>
  <c r="J31" i="30"/>
  <c r="K31" i="30" l="1"/>
  <c r="J32" i="30"/>
  <c r="L33" i="30"/>
  <c r="E33" i="30"/>
  <c r="G33" i="30" s="1"/>
  <c r="H33" i="30" s="1"/>
  <c r="I33" i="30" s="1"/>
  <c r="A34" i="30"/>
  <c r="K32" i="30" l="1"/>
  <c r="J33" i="30"/>
  <c r="L34" i="30"/>
  <c r="E34" i="30"/>
  <c r="G34" i="30" s="1"/>
  <c r="H34" i="30" s="1"/>
  <c r="I34" i="30" s="1"/>
  <c r="A35" i="30"/>
  <c r="K33" i="30" l="1"/>
  <c r="J34" i="30"/>
  <c r="E35" i="30"/>
  <c r="G35" i="30" s="1"/>
  <c r="H35" i="30" s="1"/>
  <c r="I35" i="30" s="1"/>
  <c r="L35" i="30"/>
  <c r="A36" i="30"/>
  <c r="K34" i="30" l="1"/>
  <c r="J35" i="30"/>
  <c r="A37" i="30"/>
  <c r="L36" i="30"/>
  <c r="E36" i="30"/>
  <c r="G36" i="30" s="1"/>
  <c r="H36" i="30" s="1"/>
  <c r="I36" i="30" s="1"/>
  <c r="A38" i="30" l="1"/>
  <c r="E37" i="30"/>
  <c r="G37" i="30" s="1"/>
  <c r="H37" i="30" s="1"/>
  <c r="I37" i="30" s="1"/>
  <c r="L37" i="30"/>
  <c r="K35" i="30"/>
  <c r="J36" i="30"/>
  <c r="K36" i="30" l="1"/>
  <c r="J37" i="30"/>
  <c r="E38" i="30"/>
  <c r="G38" i="30" s="1"/>
  <c r="H38" i="30" s="1"/>
  <c r="I38" i="30" s="1"/>
  <c r="L38" i="30"/>
  <c r="A39" i="30"/>
  <c r="L39" i="30" l="1"/>
  <c r="E39" i="30"/>
  <c r="G39" i="30" s="1"/>
  <c r="H39" i="30" s="1"/>
  <c r="I39" i="30" s="1"/>
  <c r="A40" i="30"/>
  <c r="K37" i="30"/>
  <c r="J38" i="30"/>
  <c r="A13" i="31" l="1"/>
  <c r="L40" i="30"/>
  <c r="L41" i="30" s="1"/>
  <c r="E40" i="30"/>
  <c r="G40" i="30" s="1"/>
  <c r="H40" i="30" s="1"/>
  <c r="I40" i="30" s="1"/>
  <c r="J39" i="30"/>
  <c r="K38" i="30"/>
  <c r="J40" i="30" l="1"/>
  <c r="K39" i="30"/>
  <c r="L13" i="31"/>
  <c r="E13" i="31"/>
  <c r="G13" i="31" s="1"/>
  <c r="H13" i="31" s="1"/>
  <c r="C10" i="31"/>
  <c r="A14" i="31"/>
  <c r="I13" i="31" l="1"/>
  <c r="J13" i="31"/>
  <c r="G14" i="31"/>
  <c r="H14" i="31" s="1"/>
  <c r="I14" i="31" s="1"/>
  <c r="A15" i="31"/>
  <c r="L14" i="31"/>
  <c r="D10" i="31"/>
  <c r="C10" i="3" s="1"/>
  <c r="B10" i="3"/>
  <c r="J43" i="30"/>
  <c r="K40" i="30"/>
  <c r="K13" i="31" l="1"/>
  <c r="J14" i="31"/>
  <c r="E9" i="3"/>
  <c r="G43" i="30"/>
  <c r="J44" i="30"/>
  <c r="L15" i="31"/>
  <c r="A16" i="31"/>
  <c r="E15" i="31"/>
  <c r="G15" i="31" s="1"/>
  <c r="H15" i="31" s="1"/>
  <c r="I15" i="31" s="1"/>
  <c r="E16" i="31" l="1"/>
  <c r="G16" i="31" s="1"/>
  <c r="H16" i="31" s="1"/>
  <c r="I16" i="31" s="1"/>
  <c r="A17" i="31"/>
  <c r="L16" i="31"/>
  <c r="K14" i="31"/>
  <c r="J15" i="31"/>
  <c r="F9" i="3"/>
  <c r="I44" i="30"/>
  <c r="G44" i="30"/>
  <c r="J46" i="30"/>
  <c r="I46" i="30" l="1"/>
  <c r="I45" i="31" s="1"/>
  <c r="G46" i="30"/>
  <c r="G45" i="31" s="1"/>
  <c r="H9" i="3"/>
  <c r="J16" i="31"/>
  <c r="K15" i="31"/>
  <c r="A18" i="31"/>
  <c r="L17" i="31"/>
  <c r="E17" i="31"/>
  <c r="G17" i="31" s="1"/>
  <c r="H17" i="31" s="1"/>
  <c r="I17" i="31" s="1"/>
  <c r="J45" i="31" l="1"/>
  <c r="G10" i="3" s="1"/>
  <c r="K16" i="31"/>
  <c r="J17" i="31"/>
  <c r="L18" i="31"/>
  <c r="A19" i="31"/>
  <c r="E18" i="31"/>
  <c r="G18" i="31" s="1"/>
  <c r="H18" i="31" s="1"/>
  <c r="I18" i="31" s="1"/>
  <c r="A20" i="31" l="1"/>
  <c r="E19" i="31"/>
  <c r="G19" i="31" s="1"/>
  <c r="H19" i="31" s="1"/>
  <c r="I19" i="31" s="1"/>
  <c r="L19" i="31"/>
  <c r="J18" i="31"/>
  <c r="K17" i="31"/>
  <c r="J19" i="31" l="1"/>
  <c r="K18" i="31"/>
  <c r="A21" i="31"/>
  <c r="E20" i="31"/>
  <c r="G20" i="31" s="1"/>
  <c r="H20" i="31" s="1"/>
  <c r="I20" i="31" s="1"/>
  <c r="L20" i="31"/>
  <c r="L21" i="31" l="1"/>
  <c r="E21" i="31"/>
  <c r="G21" i="31" s="1"/>
  <c r="H21" i="31" s="1"/>
  <c r="I21" i="31" s="1"/>
  <c r="A22" i="31"/>
  <c r="J20" i="31"/>
  <c r="K19" i="31"/>
  <c r="J21" i="31" l="1"/>
  <c r="K20" i="31"/>
  <c r="L22" i="31"/>
  <c r="E22" i="31"/>
  <c r="G22" i="31" s="1"/>
  <c r="H22" i="31" s="1"/>
  <c r="I22" i="31" s="1"/>
  <c r="A23" i="31"/>
  <c r="E23" i="31" l="1"/>
  <c r="G23" i="31" s="1"/>
  <c r="H23" i="31" s="1"/>
  <c r="I23" i="31" s="1"/>
  <c r="A24" i="31"/>
  <c r="L23" i="31"/>
  <c r="J22" i="31"/>
  <c r="K21" i="31"/>
  <c r="K22" i="31" l="1"/>
  <c r="J23" i="31"/>
  <c r="A25" i="31"/>
  <c r="L24" i="31"/>
  <c r="E24" i="31"/>
  <c r="G24" i="31" s="1"/>
  <c r="H24" i="31" s="1"/>
  <c r="I24" i="31" s="1"/>
  <c r="A26" i="31" l="1"/>
  <c r="L25" i="31"/>
  <c r="E25" i="31"/>
  <c r="G25" i="31" s="1"/>
  <c r="H25" i="31" s="1"/>
  <c r="I25" i="31" s="1"/>
  <c r="K23" i="31"/>
  <c r="J24" i="31"/>
  <c r="J25" i="31" l="1"/>
  <c r="K24" i="31"/>
  <c r="L26" i="31"/>
  <c r="A27" i="31"/>
  <c r="E26" i="31"/>
  <c r="G26" i="31" s="1"/>
  <c r="H26" i="31" s="1"/>
  <c r="I26" i="31" s="1"/>
  <c r="A28" i="31" l="1"/>
  <c r="E27" i="31"/>
  <c r="G27" i="31" s="1"/>
  <c r="H27" i="31" s="1"/>
  <c r="I27" i="31" s="1"/>
  <c r="L27" i="31"/>
  <c r="K25" i="31"/>
  <c r="J26" i="31"/>
  <c r="K26" i="31" l="1"/>
  <c r="J27" i="31"/>
  <c r="E28" i="31"/>
  <c r="G28" i="31" s="1"/>
  <c r="H28" i="31" s="1"/>
  <c r="I28" i="31" s="1"/>
  <c r="A29" i="31"/>
  <c r="L28" i="31"/>
  <c r="L29" i="31" l="1"/>
  <c r="A30" i="31"/>
  <c r="E29" i="31"/>
  <c r="G29" i="31" s="1"/>
  <c r="H29" i="31" s="1"/>
  <c r="I29" i="31" s="1"/>
  <c r="J28" i="31"/>
  <c r="K27" i="31"/>
  <c r="K28" i="31" l="1"/>
  <c r="J29" i="31"/>
  <c r="A31" i="31"/>
  <c r="E30" i="31"/>
  <c r="G30" i="31" s="1"/>
  <c r="H30" i="31" s="1"/>
  <c r="I30" i="31" s="1"/>
  <c r="L30" i="31"/>
  <c r="A32" i="31" l="1"/>
  <c r="L31" i="31"/>
  <c r="E31" i="31"/>
  <c r="G31" i="31" s="1"/>
  <c r="H31" i="31" s="1"/>
  <c r="I31" i="31" s="1"/>
  <c r="K29" i="31"/>
  <c r="J30" i="31"/>
  <c r="J31" i="31" l="1"/>
  <c r="K30" i="31"/>
  <c r="L32" i="31"/>
  <c r="A33" i="31"/>
  <c r="E32" i="31"/>
  <c r="G32" i="31" s="1"/>
  <c r="H32" i="31" s="1"/>
  <c r="I32" i="31" s="1"/>
  <c r="A34" i="31" l="1"/>
  <c r="L33" i="31"/>
  <c r="E33" i="31"/>
  <c r="G33" i="31" s="1"/>
  <c r="H33" i="31" s="1"/>
  <c r="I33" i="31" s="1"/>
  <c r="K31" i="31"/>
  <c r="J32" i="31"/>
  <c r="J33" i="31" l="1"/>
  <c r="K32" i="31"/>
  <c r="A35" i="31"/>
  <c r="L34" i="31"/>
  <c r="G34" i="31"/>
  <c r="H34" i="31" s="1"/>
  <c r="I34" i="31" s="1"/>
  <c r="E35" i="31" l="1"/>
  <c r="G35" i="31" s="1"/>
  <c r="H35" i="31" s="1"/>
  <c r="I35" i="31" s="1"/>
  <c r="A36" i="31"/>
  <c r="L35" i="31"/>
  <c r="K33" i="31"/>
  <c r="J34" i="31"/>
  <c r="J35" i="31" l="1"/>
  <c r="K34" i="31"/>
  <c r="A37" i="31"/>
  <c r="L36" i="31"/>
  <c r="E36" i="31"/>
  <c r="G36" i="31" s="1"/>
  <c r="H36" i="31" s="1"/>
  <c r="I36" i="31" s="1"/>
  <c r="L37" i="31" l="1"/>
  <c r="G37" i="31"/>
  <c r="H37" i="31" s="1"/>
  <c r="I37" i="31" s="1"/>
  <c r="A38" i="31"/>
  <c r="J36" i="31"/>
  <c r="K35" i="31"/>
  <c r="J37" i="31" l="1"/>
  <c r="K36" i="31"/>
  <c r="L38" i="31"/>
  <c r="G38" i="31"/>
  <c r="H38" i="31" s="1"/>
  <c r="I38" i="31" s="1"/>
  <c r="A39" i="31"/>
  <c r="E39" i="31" l="1"/>
  <c r="G39" i="31" s="1"/>
  <c r="H39" i="31" s="1"/>
  <c r="I39" i="31" s="1"/>
  <c r="L39" i="31"/>
  <c r="A40" i="31"/>
  <c r="K37" i="31"/>
  <c r="J38" i="31"/>
  <c r="J39" i="31" l="1"/>
  <c r="K38" i="31"/>
  <c r="L40" i="31"/>
  <c r="L41" i="31" s="1"/>
  <c r="E40" i="31"/>
  <c r="G40" i="31" s="1"/>
  <c r="H40" i="31" s="1"/>
  <c r="I40" i="31" s="1"/>
  <c r="A13" i="32"/>
  <c r="A14" i="32" l="1"/>
  <c r="E13" i="32"/>
  <c r="G13" i="32" s="1"/>
  <c r="H13" i="32" s="1"/>
  <c r="L13" i="32"/>
  <c r="C10" i="32"/>
  <c r="J40" i="31"/>
  <c r="K39" i="31"/>
  <c r="D10" i="32" l="1"/>
  <c r="C11" i="3" s="1"/>
  <c r="B11" i="3"/>
  <c r="J13" i="32"/>
  <c r="I13" i="32"/>
  <c r="J43" i="31"/>
  <c r="K40" i="31"/>
  <c r="E14" i="32"/>
  <c r="G14" i="32" s="1"/>
  <c r="H14" i="32" s="1"/>
  <c r="I14" i="32" s="1"/>
  <c r="L14" i="32"/>
  <c r="A15" i="32"/>
  <c r="K13" i="32" l="1"/>
  <c r="J14" i="32"/>
  <c r="L15" i="32"/>
  <c r="A16" i="32"/>
  <c r="J44" i="31"/>
  <c r="E10" i="3"/>
  <c r="G43" i="31"/>
  <c r="K14" i="32" l="1"/>
  <c r="J15" i="32"/>
  <c r="L16" i="32"/>
  <c r="A17" i="32"/>
  <c r="I44" i="31"/>
  <c r="J46" i="31"/>
  <c r="F10" i="3"/>
  <c r="G44" i="31"/>
  <c r="L17" i="32" l="1"/>
  <c r="E17" i="32"/>
  <c r="G17" i="32" s="1"/>
  <c r="H17" i="32" s="1"/>
  <c r="I17" i="32" s="1"/>
  <c r="A18" i="32"/>
  <c r="I46" i="31"/>
  <c r="I45" i="32" s="1"/>
  <c r="G46" i="31"/>
  <c r="G45" i="32" s="1"/>
  <c r="H10" i="3"/>
  <c r="J16" i="32"/>
  <c r="K15" i="32"/>
  <c r="J45" i="32" l="1"/>
  <c r="G11" i="3" s="1"/>
  <c r="K16" i="32"/>
  <c r="J17" i="32"/>
  <c r="L18" i="32"/>
  <c r="A19" i="32"/>
  <c r="E18" i="32"/>
  <c r="G18" i="32" s="1"/>
  <c r="H18" i="32" s="1"/>
  <c r="I18" i="32" s="1"/>
  <c r="A20" i="32" l="1"/>
  <c r="E19" i="32"/>
  <c r="G19" i="32" s="1"/>
  <c r="H19" i="32" s="1"/>
  <c r="I19" i="32" s="1"/>
  <c r="L19" i="32"/>
  <c r="K17" i="32"/>
  <c r="J18" i="32"/>
  <c r="K18" i="32" l="1"/>
  <c r="J19" i="32"/>
  <c r="E20" i="32"/>
  <c r="G20" i="32" s="1"/>
  <c r="H20" i="32" s="1"/>
  <c r="I20" i="32" s="1"/>
  <c r="A21" i="32"/>
  <c r="L20" i="32"/>
  <c r="L21" i="32" l="1"/>
  <c r="A22" i="32"/>
  <c r="E21" i="32"/>
  <c r="G21" i="32" s="1"/>
  <c r="H21" i="32" s="1"/>
  <c r="I21" i="32" s="1"/>
  <c r="J20" i="32"/>
  <c r="K19" i="32"/>
  <c r="K20" i="32" l="1"/>
  <c r="J21" i="32"/>
  <c r="A23" i="32"/>
  <c r="E22" i="32"/>
  <c r="G22" i="32" s="1"/>
  <c r="H22" i="32" s="1"/>
  <c r="I22" i="32" s="1"/>
  <c r="L22" i="32"/>
  <c r="E23" i="32" l="1"/>
  <c r="G23" i="32" s="1"/>
  <c r="H23" i="32" s="1"/>
  <c r="I23" i="32" s="1"/>
  <c r="A24" i="32"/>
  <c r="L23" i="32"/>
  <c r="K21" i="32"/>
  <c r="J22" i="32"/>
  <c r="K22" i="32" l="1"/>
  <c r="J23" i="32"/>
  <c r="E24" i="32"/>
  <c r="G24" i="32" s="1"/>
  <c r="H24" i="32" s="1"/>
  <c r="I24" i="32" s="1"/>
  <c r="L24" i="32"/>
  <c r="A25" i="32"/>
  <c r="J24" i="32" l="1"/>
  <c r="K23" i="32"/>
  <c r="A26" i="32"/>
  <c r="L25" i="32"/>
  <c r="E25" i="32"/>
  <c r="G25" i="32" s="1"/>
  <c r="H25" i="32" s="1"/>
  <c r="I25" i="32" s="1"/>
  <c r="A27" i="32" l="1"/>
  <c r="E26" i="32"/>
  <c r="G26" i="32" s="1"/>
  <c r="H26" i="32" s="1"/>
  <c r="I26" i="32" s="1"/>
  <c r="L26" i="32"/>
  <c r="J25" i="32"/>
  <c r="K24" i="32"/>
  <c r="A28" i="32" l="1"/>
  <c r="L27" i="32"/>
  <c r="E27" i="32"/>
  <c r="G27" i="32" s="1"/>
  <c r="H27" i="32" s="1"/>
  <c r="I27" i="32" s="1"/>
  <c r="K25" i="32"/>
  <c r="J26" i="32"/>
  <c r="K26" i="32" l="1"/>
  <c r="J27" i="32"/>
  <c r="L28" i="32"/>
  <c r="E28" i="32"/>
  <c r="G28" i="32" s="1"/>
  <c r="H28" i="32" s="1"/>
  <c r="I28" i="32" s="1"/>
  <c r="A29" i="32"/>
  <c r="J28" i="32" l="1"/>
  <c r="K27" i="32"/>
  <c r="E29" i="32"/>
  <c r="G29" i="32" s="1"/>
  <c r="H29" i="32" s="1"/>
  <c r="I29" i="32" s="1"/>
  <c r="A30" i="32"/>
  <c r="L29" i="32"/>
  <c r="E30" i="32" l="1"/>
  <c r="G30" i="32" s="1"/>
  <c r="H30" i="32" s="1"/>
  <c r="I30" i="32" s="1"/>
  <c r="L30" i="32"/>
  <c r="A31" i="32"/>
  <c r="K28" i="32"/>
  <c r="J29" i="32"/>
  <c r="J30" i="32" l="1"/>
  <c r="K29" i="32"/>
  <c r="E31" i="32"/>
  <c r="G31" i="32" s="1"/>
  <c r="H31" i="32" s="1"/>
  <c r="I31" i="32" s="1"/>
  <c r="L31" i="32"/>
  <c r="A32" i="32"/>
  <c r="A33" i="32" l="1"/>
  <c r="L32" i="32"/>
  <c r="E32" i="32"/>
  <c r="G32" i="32" s="1"/>
  <c r="H32" i="32" s="1"/>
  <c r="I32" i="32" s="1"/>
  <c r="K30" i="32"/>
  <c r="J31" i="32"/>
  <c r="K31" i="32" l="1"/>
  <c r="J32" i="32"/>
  <c r="A34" i="32"/>
  <c r="L33" i="32"/>
  <c r="E33" i="32"/>
  <c r="G33" i="32" s="1"/>
  <c r="H33" i="32" s="1"/>
  <c r="I33" i="32" s="1"/>
  <c r="E34" i="32" l="1"/>
  <c r="G34" i="32" s="1"/>
  <c r="H34" i="32" s="1"/>
  <c r="I34" i="32" s="1"/>
  <c r="L34" i="32"/>
  <c r="A35" i="32"/>
  <c r="J33" i="32"/>
  <c r="K32" i="32"/>
  <c r="K33" i="32" l="1"/>
  <c r="J34" i="32"/>
  <c r="A36" i="32"/>
  <c r="L35" i="32"/>
  <c r="E35" i="32"/>
  <c r="G35" i="32" s="1"/>
  <c r="H35" i="32" s="1"/>
  <c r="I35" i="32" s="1"/>
  <c r="L36" i="32" l="1"/>
  <c r="E36" i="32"/>
  <c r="G36" i="32" s="1"/>
  <c r="H36" i="32" s="1"/>
  <c r="I36" i="32" s="1"/>
  <c r="A37" i="32"/>
  <c r="K34" i="32"/>
  <c r="J35" i="32"/>
  <c r="L37" i="32" l="1"/>
  <c r="A38" i="32"/>
  <c r="E37" i="32"/>
  <c r="G37" i="32" s="1"/>
  <c r="H37" i="32" s="1"/>
  <c r="I37" i="32" s="1"/>
  <c r="K35" i="32"/>
  <c r="J36" i="32"/>
  <c r="L38" i="32" l="1"/>
  <c r="A39" i="32"/>
  <c r="E38" i="32"/>
  <c r="G38" i="32" s="1"/>
  <c r="H38" i="32" s="1"/>
  <c r="I38" i="32" s="1"/>
  <c r="K36" i="32"/>
  <c r="J37" i="32"/>
  <c r="E39" i="32" l="1"/>
  <c r="G39" i="32" s="1"/>
  <c r="H39" i="32" s="1"/>
  <c r="I39" i="32" s="1"/>
  <c r="A40" i="32"/>
  <c r="L39" i="32"/>
  <c r="K37" i="32"/>
  <c r="J38" i="32"/>
  <c r="K38" i="32" l="1"/>
  <c r="J39" i="32"/>
  <c r="L40" i="32"/>
  <c r="L41" i="32" s="1"/>
  <c r="E40" i="32"/>
  <c r="G40" i="32" s="1"/>
  <c r="H40" i="32" s="1"/>
  <c r="I40" i="32" s="1"/>
  <c r="A13" i="33"/>
  <c r="L13" i="33" l="1"/>
  <c r="E13" i="33"/>
  <c r="G13" i="33" s="1"/>
  <c r="H13" i="33" s="1"/>
  <c r="A14" i="33"/>
  <c r="C10" i="33"/>
  <c r="K39" i="32"/>
  <c r="J40" i="32"/>
  <c r="J43" i="32" l="1"/>
  <c r="K40" i="32"/>
  <c r="D10" i="33"/>
  <c r="C12" i="3" s="1"/>
  <c r="B12" i="3"/>
  <c r="A15" i="33"/>
  <c r="L14" i="33"/>
  <c r="E14" i="33"/>
  <c r="G14" i="33" s="1"/>
  <c r="H14" i="33" s="1"/>
  <c r="I14" i="33" s="1"/>
  <c r="I13" i="33"/>
  <c r="J13" i="33"/>
  <c r="J14" i="33" l="1"/>
  <c r="K13" i="33"/>
  <c r="E15" i="33"/>
  <c r="G15" i="33" s="1"/>
  <c r="H15" i="33" s="1"/>
  <c r="I15" i="33" s="1"/>
  <c r="A16" i="33"/>
  <c r="L15" i="33"/>
  <c r="E11" i="3"/>
  <c r="J44" i="32"/>
  <c r="G43" i="32"/>
  <c r="E16" i="33" l="1"/>
  <c r="G16" i="33" s="1"/>
  <c r="H16" i="33" s="1"/>
  <c r="I16" i="33" s="1"/>
  <c r="A17" i="33"/>
  <c r="L16" i="33"/>
  <c r="J46" i="32"/>
  <c r="F11" i="3"/>
  <c r="I44" i="32"/>
  <c r="G44" i="32"/>
  <c r="K14" i="33"/>
  <c r="J15" i="33"/>
  <c r="G46" i="32" l="1"/>
  <c r="G45" i="33" s="1"/>
  <c r="H11" i="3"/>
  <c r="I46" i="32"/>
  <c r="I45" i="33" s="1"/>
  <c r="J16" i="33"/>
  <c r="K15" i="33"/>
  <c r="L17" i="33"/>
  <c r="E17" i="33"/>
  <c r="G17" i="33" s="1"/>
  <c r="H17" i="33" s="1"/>
  <c r="I17" i="33" s="1"/>
  <c r="A18" i="33"/>
  <c r="J45" i="33" l="1"/>
  <c r="G12" i="3" s="1"/>
  <c r="L18" i="33"/>
  <c r="A19" i="33"/>
  <c r="E18" i="33"/>
  <c r="G18" i="33" s="1"/>
  <c r="H18" i="33" s="1"/>
  <c r="I18" i="33" s="1"/>
  <c r="J17" i="33"/>
  <c r="K16" i="33"/>
  <c r="K17" i="33" l="1"/>
  <c r="J18" i="33"/>
  <c r="E19" i="33"/>
  <c r="G19" i="33" s="1"/>
  <c r="H19" i="33" s="1"/>
  <c r="I19" i="33" s="1"/>
  <c r="L19" i="33"/>
  <c r="A20" i="33"/>
  <c r="J19" i="33" l="1"/>
  <c r="K18" i="33"/>
  <c r="A21" i="33"/>
  <c r="E20" i="33"/>
  <c r="G20" i="33" s="1"/>
  <c r="H20" i="33" s="1"/>
  <c r="I20" i="33" s="1"/>
  <c r="L20" i="33"/>
  <c r="E21" i="33" l="1"/>
  <c r="G21" i="33" s="1"/>
  <c r="H21" i="33" s="1"/>
  <c r="I21" i="33" s="1"/>
  <c r="L21" i="33"/>
  <c r="A22" i="33"/>
  <c r="K19" i="33"/>
  <c r="J20" i="33"/>
  <c r="L22" i="33" l="1"/>
  <c r="E22" i="33"/>
  <c r="G22" i="33" s="1"/>
  <c r="H22" i="33" s="1"/>
  <c r="I22" i="33" s="1"/>
  <c r="A23" i="33"/>
  <c r="K20" i="33"/>
  <c r="J21" i="33"/>
  <c r="L23" i="33" l="1"/>
  <c r="E23" i="33"/>
  <c r="G23" i="33" s="1"/>
  <c r="H23" i="33" s="1"/>
  <c r="I23" i="33" s="1"/>
  <c r="A24" i="33"/>
  <c r="K21" i="33"/>
  <c r="J22" i="33"/>
  <c r="E24" i="33" l="1"/>
  <c r="G24" i="33" s="1"/>
  <c r="H24" i="33" s="1"/>
  <c r="I24" i="33" s="1"/>
  <c r="L24" i="33"/>
  <c r="A25" i="33"/>
  <c r="K22" i="33"/>
  <c r="J23" i="33"/>
  <c r="E25" i="33" l="1"/>
  <c r="G25" i="33" s="1"/>
  <c r="H25" i="33" s="1"/>
  <c r="I25" i="33" s="1"/>
  <c r="A26" i="33"/>
  <c r="L25" i="33"/>
  <c r="J24" i="33"/>
  <c r="K23" i="33"/>
  <c r="K24" i="33" l="1"/>
  <c r="J25" i="33"/>
  <c r="A27" i="33"/>
  <c r="E26" i="33"/>
  <c r="G26" i="33" s="1"/>
  <c r="H26" i="33" s="1"/>
  <c r="I26" i="33" s="1"/>
  <c r="L26" i="33"/>
  <c r="L27" i="33" l="1"/>
  <c r="E27" i="33"/>
  <c r="G27" i="33" s="1"/>
  <c r="H27" i="33" s="1"/>
  <c r="I27" i="33" s="1"/>
  <c r="A28" i="33"/>
  <c r="K25" i="33"/>
  <c r="J26" i="33"/>
  <c r="E28" i="33" l="1"/>
  <c r="G28" i="33" s="1"/>
  <c r="H28" i="33" s="1"/>
  <c r="I28" i="33" s="1"/>
  <c r="L28" i="33"/>
  <c r="A29" i="33"/>
  <c r="J27" i="33"/>
  <c r="K26" i="33"/>
  <c r="J28" i="33" l="1"/>
  <c r="K27" i="33"/>
  <c r="L29" i="33"/>
  <c r="E29" i="33"/>
  <c r="G29" i="33" s="1"/>
  <c r="H29" i="33" s="1"/>
  <c r="I29" i="33" s="1"/>
  <c r="A30" i="33"/>
  <c r="E30" i="33" l="1"/>
  <c r="G30" i="33" s="1"/>
  <c r="H30" i="33" s="1"/>
  <c r="I30" i="33" s="1"/>
  <c r="A31" i="33"/>
  <c r="L30" i="33"/>
  <c r="K28" i="33"/>
  <c r="J29" i="33"/>
  <c r="J30" i="33" l="1"/>
  <c r="K29" i="33"/>
  <c r="E31" i="33"/>
  <c r="G31" i="33" s="1"/>
  <c r="H31" i="33" s="1"/>
  <c r="I31" i="33" s="1"/>
  <c r="A32" i="33"/>
  <c r="L31" i="33"/>
  <c r="E32" i="33" l="1"/>
  <c r="G32" i="33" s="1"/>
  <c r="H32" i="33" s="1"/>
  <c r="I32" i="33" s="1"/>
  <c r="A33" i="33"/>
  <c r="L32" i="33"/>
  <c r="K30" i="33"/>
  <c r="J31" i="33"/>
  <c r="J32" i="33" l="1"/>
  <c r="K31" i="33"/>
  <c r="A34" i="33"/>
  <c r="L33" i="33"/>
  <c r="E33" i="33"/>
  <c r="G33" i="33" s="1"/>
  <c r="H33" i="33" s="1"/>
  <c r="I33" i="33" s="1"/>
  <c r="E34" i="33" l="1"/>
  <c r="G34" i="33" s="1"/>
  <c r="H34" i="33" s="1"/>
  <c r="I34" i="33" s="1"/>
  <c r="L34" i="33"/>
  <c r="A35" i="33"/>
  <c r="K32" i="33"/>
  <c r="J33" i="33"/>
  <c r="J34" i="33" l="1"/>
  <c r="K33" i="33"/>
  <c r="A36" i="33"/>
  <c r="L35" i="33"/>
  <c r="E35" i="33"/>
  <c r="G35" i="33" s="1"/>
  <c r="H35" i="33" s="1"/>
  <c r="I35" i="33" s="1"/>
  <c r="A37" i="33" l="1"/>
  <c r="E36" i="33"/>
  <c r="G36" i="33" s="1"/>
  <c r="H36" i="33" s="1"/>
  <c r="I36" i="33" s="1"/>
  <c r="L36" i="33"/>
  <c r="K34" i="33"/>
  <c r="J35" i="33"/>
  <c r="J36" i="33" l="1"/>
  <c r="K35" i="33"/>
  <c r="E37" i="33"/>
  <c r="G37" i="33" s="1"/>
  <c r="H37" i="33" s="1"/>
  <c r="I37" i="33" s="1"/>
  <c r="A38" i="33"/>
  <c r="L37" i="33"/>
  <c r="L38" i="33" l="1"/>
  <c r="A39" i="33"/>
  <c r="E38" i="33"/>
  <c r="G38" i="33" s="1"/>
  <c r="H38" i="33" s="1"/>
  <c r="I38" i="33" s="1"/>
  <c r="K36" i="33"/>
  <c r="J37" i="33"/>
  <c r="L39" i="33" l="1"/>
  <c r="E39" i="33"/>
  <c r="G39" i="33" s="1"/>
  <c r="H39" i="33" s="1"/>
  <c r="I39" i="33" s="1"/>
  <c r="A40" i="33"/>
  <c r="J38" i="33"/>
  <c r="K37" i="33"/>
  <c r="J39" i="33" l="1"/>
  <c r="K38" i="33"/>
  <c r="A13" i="34"/>
  <c r="E40" i="33"/>
  <c r="G40" i="33" s="1"/>
  <c r="H40" i="33" s="1"/>
  <c r="I40" i="33" s="1"/>
  <c r="L40" i="33"/>
  <c r="L41" i="33" s="1"/>
  <c r="E13" i="34" l="1"/>
  <c r="G13" i="34" s="1"/>
  <c r="H13" i="34" s="1"/>
  <c r="A14" i="34"/>
  <c r="C10" i="34"/>
  <c r="L13" i="34"/>
  <c r="K39" i="33"/>
  <c r="J40" i="33"/>
  <c r="D10" i="34" l="1"/>
  <c r="C13" i="3" s="1"/>
  <c r="B13" i="3"/>
  <c r="J43" i="33"/>
  <c r="K40" i="33"/>
  <c r="A15" i="34"/>
  <c r="E14" i="34"/>
  <c r="G14" i="34" s="1"/>
  <c r="H14" i="34" s="1"/>
  <c r="I14" i="34" s="1"/>
  <c r="L14" i="34"/>
  <c r="I13" i="34"/>
  <c r="J13" i="34"/>
  <c r="G43" i="33" l="1"/>
  <c r="J44" i="33"/>
  <c r="E12" i="3"/>
  <c r="K13" i="34"/>
  <c r="J14" i="34"/>
  <c r="E15" i="34"/>
  <c r="G15" i="34" s="1"/>
  <c r="H15" i="34" s="1"/>
  <c r="I15" i="34" s="1"/>
  <c r="A16" i="34"/>
  <c r="L15" i="34"/>
  <c r="A17" i="34" l="1"/>
  <c r="L16" i="34"/>
  <c r="E16" i="34"/>
  <c r="G16" i="34" s="1"/>
  <c r="H16" i="34" s="1"/>
  <c r="I16" i="34" s="1"/>
  <c r="G44" i="33"/>
  <c r="I44" i="33"/>
  <c r="J46" i="33"/>
  <c r="F12" i="3"/>
  <c r="J15" i="34"/>
  <c r="K14" i="34"/>
  <c r="I46" i="33" l="1"/>
  <c r="I45" i="34" s="1"/>
  <c r="H12" i="3"/>
  <c r="G46" i="33"/>
  <c r="G45" i="34" s="1"/>
  <c r="J16" i="34"/>
  <c r="K15" i="34"/>
  <c r="E17" i="34"/>
  <c r="G17" i="34" s="1"/>
  <c r="H17" i="34" s="1"/>
  <c r="I17" i="34" s="1"/>
  <c r="L17" i="34"/>
  <c r="A18" i="34"/>
  <c r="E18" i="34" l="1"/>
  <c r="G18" i="34" s="1"/>
  <c r="H18" i="34" s="1"/>
  <c r="I18" i="34" s="1"/>
  <c r="A19" i="34"/>
  <c r="L18" i="34"/>
  <c r="K16" i="34"/>
  <c r="J17" i="34"/>
  <c r="J45" i="34"/>
  <c r="G13" i="3" s="1"/>
  <c r="J18" i="34" l="1"/>
  <c r="K17" i="34"/>
  <c r="A20" i="34"/>
  <c r="L19" i="34"/>
  <c r="E19" i="34"/>
  <c r="G19" i="34" s="1"/>
  <c r="H19" i="34" s="1"/>
  <c r="I19" i="34" s="1"/>
  <c r="L20" i="34" l="1"/>
  <c r="A21" i="34"/>
  <c r="E20" i="34"/>
  <c r="G20" i="34" s="1"/>
  <c r="H20" i="34" s="1"/>
  <c r="I20" i="34" s="1"/>
  <c r="K18" i="34"/>
  <c r="J19" i="34"/>
  <c r="A22" i="34" l="1"/>
  <c r="L21" i="34"/>
  <c r="E21" i="34"/>
  <c r="G21" i="34" s="1"/>
  <c r="H21" i="34" s="1"/>
  <c r="I21" i="34" s="1"/>
  <c r="J20" i="34"/>
  <c r="K19" i="34"/>
  <c r="K20" i="34" l="1"/>
  <c r="J21" i="34"/>
  <c r="L22" i="34"/>
  <c r="E22" i="34"/>
  <c r="G22" i="34" s="1"/>
  <c r="H22" i="34" s="1"/>
  <c r="I22" i="34" s="1"/>
  <c r="A23" i="34"/>
  <c r="A24" i="34" l="1"/>
  <c r="L23" i="34"/>
  <c r="E23" i="34"/>
  <c r="G23" i="34" s="1"/>
  <c r="H23" i="34" s="1"/>
  <c r="I23" i="34" s="1"/>
  <c r="K21" i="34"/>
  <c r="J22" i="34"/>
  <c r="J23" i="34" l="1"/>
  <c r="K22" i="34"/>
  <c r="E24" i="34"/>
  <c r="G24" i="34" s="1"/>
  <c r="H24" i="34" s="1"/>
  <c r="I24" i="34" s="1"/>
  <c r="L24" i="34"/>
  <c r="A25" i="34"/>
  <c r="A26" i="34" l="1"/>
  <c r="E25" i="34"/>
  <c r="G25" i="34" s="1"/>
  <c r="H25" i="34" s="1"/>
  <c r="I25" i="34" s="1"/>
  <c r="L25" i="34"/>
  <c r="K23" i="34"/>
  <c r="J24" i="34"/>
  <c r="K24" i="34" l="1"/>
  <c r="J25" i="34"/>
  <c r="L26" i="34"/>
  <c r="E26" i="34"/>
  <c r="G26" i="34" s="1"/>
  <c r="H26" i="34" s="1"/>
  <c r="I26" i="34" s="1"/>
  <c r="A27" i="34"/>
  <c r="L27" i="34" l="1"/>
  <c r="E27" i="34"/>
  <c r="G27" i="34" s="1"/>
  <c r="H27" i="34" s="1"/>
  <c r="I27" i="34" s="1"/>
  <c r="A28" i="34"/>
  <c r="K25" i="34"/>
  <c r="J26" i="34"/>
  <c r="E28" i="34" l="1"/>
  <c r="G28" i="34" s="1"/>
  <c r="H28" i="34" s="1"/>
  <c r="I28" i="34" s="1"/>
  <c r="A29" i="34"/>
  <c r="L28" i="34"/>
  <c r="J27" i="34"/>
  <c r="K26" i="34"/>
  <c r="K27" i="34" l="1"/>
  <c r="J28" i="34"/>
  <c r="E29" i="34"/>
  <c r="G29" i="34" s="1"/>
  <c r="H29" i="34" s="1"/>
  <c r="I29" i="34" s="1"/>
  <c r="A30" i="34"/>
  <c r="L29" i="34"/>
  <c r="A31" i="34" l="1"/>
  <c r="L30" i="34"/>
  <c r="E30" i="34"/>
  <c r="G30" i="34" s="1"/>
  <c r="H30" i="34" s="1"/>
  <c r="I30" i="34" s="1"/>
  <c r="J29" i="34"/>
  <c r="K28" i="34"/>
  <c r="J30" i="34" l="1"/>
  <c r="K29" i="34"/>
  <c r="A32" i="34"/>
  <c r="L31" i="34"/>
  <c r="E31" i="34"/>
  <c r="G31" i="34" s="1"/>
  <c r="H31" i="34" s="1"/>
  <c r="I31" i="34" s="1"/>
  <c r="E32" i="34" l="1"/>
  <c r="G32" i="34" s="1"/>
  <c r="H32" i="34" s="1"/>
  <c r="I32" i="34" s="1"/>
  <c r="L32" i="34"/>
  <c r="A33" i="34"/>
  <c r="J31" i="34"/>
  <c r="K30" i="34"/>
  <c r="K31" i="34" l="1"/>
  <c r="J32" i="34"/>
  <c r="A34" i="34"/>
  <c r="E33" i="34"/>
  <c r="G33" i="34" s="1"/>
  <c r="H33" i="34" s="1"/>
  <c r="I33" i="34" s="1"/>
  <c r="L33" i="34"/>
  <c r="A35" i="34" l="1"/>
  <c r="E34" i="34"/>
  <c r="G34" i="34" s="1"/>
  <c r="H34" i="34" s="1"/>
  <c r="I34" i="34" s="1"/>
  <c r="L34" i="34"/>
  <c r="K32" i="34"/>
  <c r="J33" i="34"/>
  <c r="K33" i="34" l="1"/>
  <c r="J34" i="34"/>
  <c r="L35" i="34"/>
  <c r="E35" i="34"/>
  <c r="G35" i="34" s="1"/>
  <c r="H35" i="34" s="1"/>
  <c r="I35" i="34" s="1"/>
  <c r="A36" i="34"/>
  <c r="A37" i="34" l="1"/>
  <c r="E36" i="34"/>
  <c r="G36" i="34" s="1"/>
  <c r="H36" i="34" s="1"/>
  <c r="I36" i="34" s="1"/>
  <c r="L36" i="34"/>
  <c r="J35" i="34"/>
  <c r="K34" i="34"/>
  <c r="J36" i="34" l="1"/>
  <c r="K35" i="34"/>
  <c r="E37" i="34"/>
  <c r="G37" i="34" s="1"/>
  <c r="H37" i="34" s="1"/>
  <c r="I37" i="34" s="1"/>
  <c r="A38" i="34"/>
  <c r="L37" i="34"/>
  <c r="E38" i="34" l="1"/>
  <c r="G38" i="34" s="1"/>
  <c r="H38" i="34" s="1"/>
  <c r="I38" i="34" s="1"/>
  <c r="A39" i="34"/>
  <c r="L38" i="34"/>
  <c r="J37" i="34"/>
  <c r="K36" i="34"/>
  <c r="J38" i="34" l="1"/>
  <c r="K37" i="34"/>
  <c r="L39" i="34"/>
  <c r="A40" i="34"/>
  <c r="E39" i="34"/>
  <c r="G39" i="34" s="1"/>
  <c r="H39" i="34" s="1"/>
  <c r="I39" i="34" s="1"/>
  <c r="A13" i="35" l="1"/>
  <c r="L40" i="34"/>
  <c r="L41" i="34" s="1"/>
  <c r="E40" i="34"/>
  <c r="G40" i="34" s="1"/>
  <c r="H40" i="34" s="1"/>
  <c r="I40" i="34" s="1"/>
  <c r="J39" i="34"/>
  <c r="K38" i="34"/>
  <c r="J40" i="34" l="1"/>
  <c r="K39" i="34"/>
  <c r="L13" i="35"/>
  <c r="E13" i="35"/>
  <c r="G13" i="35" s="1"/>
  <c r="H13" i="35" s="1"/>
  <c r="A14" i="35"/>
  <c r="C10" i="35"/>
  <c r="J13" i="35" l="1"/>
  <c r="I13" i="35"/>
  <c r="B14" i="3"/>
  <c r="D10" i="35"/>
  <c r="C14" i="3" s="1"/>
  <c r="A15" i="35"/>
  <c r="L14" i="35"/>
  <c r="E14" i="35"/>
  <c r="G14" i="35" s="1"/>
  <c r="H14" i="35" s="1"/>
  <c r="I14" i="35" s="1"/>
  <c r="K40" i="34"/>
  <c r="J43" i="34"/>
  <c r="E13" i="3" l="1"/>
  <c r="G43" i="34"/>
  <c r="J44" i="34"/>
  <c r="E15" i="35"/>
  <c r="G15" i="35" s="1"/>
  <c r="H15" i="35" s="1"/>
  <c r="I15" i="35" s="1"/>
  <c r="L15" i="35"/>
  <c r="A16" i="35"/>
  <c r="J14" i="35"/>
  <c r="K13" i="35"/>
  <c r="J15" i="35" l="1"/>
  <c r="K14" i="35"/>
  <c r="G44" i="34"/>
  <c r="J46" i="34"/>
  <c r="F13" i="3"/>
  <c r="I44" i="34"/>
  <c r="A17" i="35"/>
  <c r="L16" i="35"/>
  <c r="E16" i="35"/>
  <c r="G16" i="35" s="1"/>
  <c r="H16" i="35" s="1"/>
  <c r="I16" i="35" s="1"/>
  <c r="H13" i="3" l="1"/>
  <c r="I46" i="34"/>
  <c r="I45" i="35" s="1"/>
  <c r="G46" i="34"/>
  <c r="G45" i="35" s="1"/>
  <c r="E17" i="35"/>
  <c r="G17" i="35" s="1"/>
  <c r="H17" i="35" s="1"/>
  <c r="I17" i="35" s="1"/>
  <c r="L17" i="35"/>
  <c r="A18" i="35"/>
  <c r="J16" i="35"/>
  <c r="K15" i="35"/>
  <c r="J45" i="35" l="1"/>
  <c r="G14" i="3" s="1"/>
  <c r="J17" i="35"/>
  <c r="K16" i="35"/>
  <c r="A19" i="35"/>
  <c r="E18" i="35"/>
  <c r="G18" i="35" s="1"/>
  <c r="H18" i="35" s="1"/>
  <c r="I18" i="35" s="1"/>
  <c r="L18" i="35"/>
  <c r="L19" i="35" l="1"/>
  <c r="A20" i="35"/>
  <c r="E19" i="35"/>
  <c r="G19" i="35" s="1"/>
  <c r="H19" i="35" s="1"/>
  <c r="I19" i="35" s="1"/>
  <c r="J18" i="35"/>
  <c r="K17" i="35"/>
  <c r="K18" i="35" l="1"/>
  <c r="J19" i="35"/>
  <c r="E20" i="35"/>
  <c r="G20" i="35" s="1"/>
  <c r="H20" i="35" s="1"/>
  <c r="I20" i="35" s="1"/>
  <c r="L20" i="35"/>
  <c r="A21" i="35"/>
  <c r="E21" i="35" l="1"/>
  <c r="G21" i="35" s="1"/>
  <c r="H21" i="35" s="1"/>
  <c r="I21" i="35" s="1"/>
  <c r="L21" i="35"/>
  <c r="A22" i="35"/>
  <c r="J20" i="35"/>
  <c r="K19" i="35"/>
  <c r="A23" i="35" l="1"/>
  <c r="L22" i="35"/>
  <c r="E22" i="35"/>
  <c r="G22" i="35" s="1"/>
  <c r="H22" i="35" s="1"/>
  <c r="I22" i="35" s="1"/>
  <c r="K20" i="35"/>
  <c r="J21" i="35"/>
  <c r="J22" i="35" l="1"/>
  <c r="K21" i="35"/>
  <c r="L23" i="35"/>
  <c r="A24" i="35"/>
  <c r="E23" i="35"/>
  <c r="G23" i="35" s="1"/>
  <c r="H23" i="35" s="1"/>
  <c r="I23" i="35" s="1"/>
  <c r="L24" i="35" l="1"/>
  <c r="E24" i="35"/>
  <c r="G24" i="35" s="1"/>
  <c r="H24" i="35" s="1"/>
  <c r="I24" i="35" s="1"/>
  <c r="A25" i="35"/>
  <c r="K22" i="35"/>
  <c r="J23" i="35"/>
  <c r="E25" i="35" l="1"/>
  <c r="G25" i="35" s="1"/>
  <c r="H25" i="35" s="1"/>
  <c r="I25" i="35" s="1"/>
  <c r="L25" i="35"/>
  <c r="A26" i="35"/>
  <c r="K23" i="35"/>
  <c r="J24" i="35"/>
  <c r="L26" i="35" l="1"/>
  <c r="A27" i="35"/>
  <c r="E26" i="35"/>
  <c r="G26" i="35" s="1"/>
  <c r="H26" i="35" s="1"/>
  <c r="I26" i="35" s="1"/>
  <c r="J25" i="35"/>
  <c r="K24" i="35"/>
  <c r="J26" i="35" l="1"/>
  <c r="K25" i="35"/>
  <c r="E27" i="35"/>
  <c r="G27" i="35" s="1"/>
  <c r="H27" i="35" s="1"/>
  <c r="I27" i="35" s="1"/>
  <c r="L27" i="35"/>
  <c r="A28" i="35"/>
  <c r="A29" i="35" l="1"/>
  <c r="E28" i="35"/>
  <c r="G28" i="35" s="1"/>
  <c r="H28" i="35" s="1"/>
  <c r="I28" i="35" s="1"/>
  <c r="L28" i="35"/>
  <c r="J27" i="35"/>
  <c r="K26" i="35"/>
  <c r="J28" i="35" l="1"/>
  <c r="K27" i="35"/>
  <c r="L29" i="35"/>
  <c r="A30" i="35"/>
  <c r="E29" i="35"/>
  <c r="G29" i="35" s="1"/>
  <c r="H29" i="35" s="1"/>
  <c r="I29" i="35" s="1"/>
  <c r="E30" i="35" l="1"/>
  <c r="G30" i="35" s="1"/>
  <c r="H30" i="35" s="1"/>
  <c r="I30" i="35" s="1"/>
  <c r="L30" i="35"/>
  <c r="A31" i="35"/>
  <c r="K28" i="35"/>
  <c r="J29" i="35"/>
  <c r="A32" i="35" l="1"/>
  <c r="E31" i="35"/>
  <c r="G31" i="35" s="1"/>
  <c r="H31" i="35" s="1"/>
  <c r="I31" i="35" s="1"/>
  <c r="L31" i="35"/>
  <c r="K29" i="35"/>
  <c r="J30" i="35"/>
  <c r="J31" i="35" l="1"/>
  <c r="K30" i="35"/>
  <c r="L32" i="35"/>
  <c r="E32" i="35"/>
  <c r="G32" i="35" s="1"/>
  <c r="H32" i="35" s="1"/>
  <c r="I32" i="35" s="1"/>
  <c r="A33" i="35"/>
  <c r="A34" i="35" l="1"/>
  <c r="E33" i="35"/>
  <c r="G33" i="35" s="1"/>
  <c r="H33" i="35" s="1"/>
  <c r="I33" i="35" s="1"/>
  <c r="L33" i="35"/>
  <c r="J32" i="35"/>
  <c r="K31" i="35"/>
  <c r="K32" i="35" l="1"/>
  <c r="J33" i="35"/>
  <c r="L34" i="35"/>
  <c r="A35" i="35"/>
  <c r="E34" i="35"/>
  <c r="G34" i="35" s="1"/>
  <c r="H34" i="35" s="1"/>
  <c r="I34" i="35" s="1"/>
  <c r="A36" i="35" l="1"/>
  <c r="E35" i="35"/>
  <c r="G35" i="35" s="1"/>
  <c r="H35" i="35" s="1"/>
  <c r="I35" i="35" s="1"/>
  <c r="L35" i="35"/>
  <c r="J34" i="35"/>
  <c r="K33" i="35"/>
  <c r="K34" i="35" l="1"/>
  <c r="J35" i="35"/>
  <c r="L36" i="35"/>
  <c r="A37" i="35"/>
  <c r="E36" i="35"/>
  <c r="G36" i="35" s="1"/>
  <c r="H36" i="35" s="1"/>
  <c r="I36" i="35" s="1"/>
  <c r="E37" i="35" l="1"/>
  <c r="G37" i="35" s="1"/>
  <c r="H37" i="35" s="1"/>
  <c r="I37" i="35" s="1"/>
  <c r="A38" i="35"/>
  <c r="L37" i="35"/>
  <c r="K35" i="35"/>
  <c r="J36" i="35"/>
  <c r="K36" i="35" l="1"/>
  <c r="J37" i="35"/>
  <c r="A39" i="35"/>
  <c r="L38" i="35"/>
  <c r="E38" i="35"/>
  <c r="G38" i="35" s="1"/>
  <c r="H38" i="35" s="1"/>
  <c r="I38" i="35" s="1"/>
  <c r="L39" i="35" l="1"/>
  <c r="A40" i="35"/>
  <c r="E39" i="35"/>
  <c r="G39" i="35" s="1"/>
  <c r="H39" i="35" s="1"/>
  <c r="I39" i="35" s="1"/>
  <c r="J38" i="35"/>
  <c r="K37" i="35"/>
  <c r="J39" i="35" l="1"/>
  <c r="K38" i="35"/>
  <c r="A13" i="36"/>
  <c r="L40" i="35"/>
  <c r="L41" i="35" s="1"/>
  <c r="E40" i="35"/>
  <c r="G40" i="35" s="1"/>
  <c r="H40" i="35" s="1"/>
  <c r="I40" i="35" s="1"/>
  <c r="A14" i="36" l="1"/>
  <c r="C10" i="36"/>
  <c r="L13" i="36"/>
  <c r="E13" i="36"/>
  <c r="G13" i="36" s="1"/>
  <c r="H13" i="36" s="1"/>
  <c r="K39" i="35"/>
  <c r="J40" i="35"/>
  <c r="I13" i="36" l="1"/>
  <c r="J13" i="36"/>
  <c r="J43" i="35"/>
  <c r="K40" i="35"/>
  <c r="D10" i="36"/>
  <c r="C15" i="3" s="1"/>
  <c r="B15" i="3"/>
  <c r="A15" i="36"/>
  <c r="L14" i="36"/>
  <c r="E14" i="36"/>
  <c r="G14" i="36" s="1"/>
  <c r="H14" i="36" s="1"/>
  <c r="I14" i="36" s="1"/>
  <c r="J44" i="35" l="1"/>
  <c r="E14" i="3"/>
  <c r="G43" i="35"/>
  <c r="L15" i="36"/>
  <c r="E15" i="36"/>
  <c r="G15" i="36" s="1"/>
  <c r="H15" i="36" s="1"/>
  <c r="I15" i="36" s="1"/>
  <c r="A16" i="36"/>
  <c r="J14" i="36"/>
  <c r="K13" i="36"/>
  <c r="J15" i="36" l="1"/>
  <c r="K14" i="36"/>
  <c r="L16" i="36"/>
  <c r="A17" i="36"/>
  <c r="E16" i="36"/>
  <c r="G16" i="36" s="1"/>
  <c r="H16" i="36" s="1"/>
  <c r="I16" i="36" s="1"/>
  <c r="I44" i="35"/>
  <c r="J46" i="35"/>
  <c r="F14" i="3"/>
  <c r="G44" i="35"/>
  <c r="A18" i="36" l="1"/>
  <c r="L17" i="36"/>
  <c r="E17" i="36"/>
  <c r="G17" i="36" s="1"/>
  <c r="H17" i="36" s="1"/>
  <c r="I17" i="36" s="1"/>
  <c r="I46" i="35"/>
  <c r="I45" i="36" s="1"/>
  <c r="H14" i="3"/>
  <c r="G46" i="35"/>
  <c r="G45" i="36" s="1"/>
  <c r="J16" i="36"/>
  <c r="K15" i="36"/>
  <c r="J45" i="36" l="1"/>
  <c r="G15" i="3" s="1"/>
  <c r="K16" i="36"/>
  <c r="J17" i="36"/>
  <c r="A19" i="36"/>
  <c r="L18" i="36"/>
  <c r="E18" i="36"/>
  <c r="G18" i="36" s="1"/>
  <c r="H18" i="36" s="1"/>
  <c r="I18" i="36" s="1"/>
  <c r="A20" i="36" l="1"/>
  <c r="E19" i="36"/>
  <c r="G19" i="36" s="1"/>
  <c r="H19" i="36" s="1"/>
  <c r="I19" i="36" s="1"/>
  <c r="L19" i="36"/>
  <c r="J18" i="36"/>
  <c r="K17" i="36"/>
  <c r="J19" i="36" l="1"/>
  <c r="K18" i="36"/>
  <c r="E20" i="36"/>
  <c r="G20" i="36" s="1"/>
  <c r="H20" i="36" s="1"/>
  <c r="I20" i="36" s="1"/>
  <c r="A21" i="36"/>
  <c r="L20" i="36"/>
  <c r="A22" i="36" l="1"/>
  <c r="L21" i="36"/>
  <c r="E21" i="36"/>
  <c r="G21" i="36" s="1"/>
  <c r="H21" i="36" s="1"/>
  <c r="I21" i="36" s="1"/>
  <c r="J20" i="36"/>
  <c r="K19" i="36"/>
  <c r="K20" i="36" l="1"/>
  <c r="J21" i="36"/>
  <c r="L22" i="36"/>
  <c r="A23" i="36"/>
  <c r="E22" i="36"/>
  <c r="G22" i="36" s="1"/>
  <c r="H22" i="36" s="1"/>
  <c r="I22" i="36" s="1"/>
  <c r="A24" i="36" l="1"/>
  <c r="L23" i="36"/>
  <c r="E23" i="36"/>
  <c r="G23" i="36" s="1"/>
  <c r="H23" i="36" s="1"/>
  <c r="I23" i="36" s="1"/>
  <c r="J22" i="36"/>
  <c r="K21" i="36"/>
  <c r="J23" i="36" l="1"/>
  <c r="K22" i="36"/>
  <c r="E24" i="36"/>
  <c r="G24" i="36" s="1"/>
  <c r="H24" i="36" s="1"/>
  <c r="I24" i="36" s="1"/>
  <c r="L24" i="36"/>
  <c r="A25" i="36"/>
  <c r="A26" i="36" l="1"/>
  <c r="E25" i="36"/>
  <c r="G25" i="36" s="1"/>
  <c r="H25" i="36" s="1"/>
  <c r="I25" i="36" s="1"/>
  <c r="L25" i="36"/>
  <c r="J24" i="36"/>
  <c r="K23" i="36"/>
  <c r="J25" i="36" l="1"/>
  <c r="K24" i="36"/>
  <c r="A27" i="36"/>
  <c r="E26" i="36"/>
  <c r="G26" i="36" s="1"/>
  <c r="H26" i="36" s="1"/>
  <c r="I26" i="36" s="1"/>
  <c r="L26" i="36"/>
  <c r="A28" i="36" l="1"/>
  <c r="L27" i="36"/>
  <c r="E27" i="36"/>
  <c r="G27" i="36" s="1"/>
  <c r="H27" i="36" s="1"/>
  <c r="I27" i="36" s="1"/>
  <c r="K25" i="36"/>
  <c r="J26" i="36"/>
  <c r="J27" i="36" l="1"/>
  <c r="K26" i="36"/>
  <c r="L28" i="36"/>
  <c r="E28" i="36"/>
  <c r="G28" i="36" s="1"/>
  <c r="H28" i="36" s="1"/>
  <c r="I28" i="36" s="1"/>
  <c r="A29" i="36"/>
  <c r="A30" i="36" l="1"/>
  <c r="L29" i="36"/>
  <c r="E29" i="36"/>
  <c r="G29" i="36" s="1"/>
  <c r="H29" i="36" s="1"/>
  <c r="I29" i="36" s="1"/>
  <c r="J28" i="36"/>
  <c r="K27" i="36"/>
  <c r="J29" i="36" l="1"/>
  <c r="K28" i="36"/>
  <c r="L30" i="36"/>
  <c r="E30" i="36"/>
  <c r="G30" i="36" s="1"/>
  <c r="H30" i="36" s="1"/>
  <c r="I30" i="36" s="1"/>
  <c r="A31" i="36"/>
  <c r="A32" i="36" l="1"/>
  <c r="L31" i="36"/>
  <c r="E31" i="36"/>
  <c r="G31" i="36" s="1"/>
  <c r="H31" i="36" s="1"/>
  <c r="I31" i="36" s="1"/>
  <c r="K29" i="36"/>
  <c r="J30" i="36"/>
  <c r="K30" i="36" l="1"/>
  <c r="J31" i="36"/>
  <c r="L32" i="36"/>
  <c r="E32" i="36"/>
  <c r="G32" i="36" s="1"/>
  <c r="H32" i="36" s="1"/>
  <c r="I32" i="36" s="1"/>
  <c r="A33" i="36"/>
  <c r="L33" i="36" l="1"/>
  <c r="E33" i="36"/>
  <c r="G33" i="36" s="1"/>
  <c r="H33" i="36" s="1"/>
  <c r="I33" i="36" s="1"/>
  <c r="A34" i="36"/>
  <c r="K31" i="36"/>
  <c r="J32" i="36"/>
  <c r="L34" i="36" l="1"/>
  <c r="E34" i="36"/>
  <c r="G34" i="36" s="1"/>
  <c r="H34" i="36" s="1"/>
  <c r="I34" i="36" s="1"/>
  <c r="A35" i="36"/>
  <c r="K32" i="36"/>
  <c r="J33" i="36"/>
  <c r="A36" i="36" l="1"/>
  <c r="L35" i="36"/>
  <c r="E35" i="36"/>
  <c r="G35" i="36" s="1"/>
  <c r="H35" i="36" s="1"/>
  <c r="I35" i="36" s="1"/>
  <c r="J34" i="36"/>
  <c r="K33" i="36"/>
  <c r="J35" i="36" l="1"/>
  <c r="K34" i="36"/>
  <c r="E36" i="36"/>
  <c r="G36" i="36" s="1"/>
  <c r="H36" i="36" s="1"/>
  <c r="I36" i="36" s="1"/>
  <c r="A37" i="36"/>
  <c r="L36" i="36"/>
  <c r="A38" i="36" l="1"/>
  <c r="L37" i="36"/>
  <c r="E37" i="36"/>
  <c r="G37" i="36" s="1"/>
  <c r="H37" i="36" s="1"/>
  <c r="I37" i="36" s="1"/>
  <c r="K35" i="36"/>
  <c r="J36" i="36"/>
  <c r="K36" i="36" l="1"/>
  <c r="J37" i="36"/>
  <c r="L38" i="36"/>
  <c r="A39" i="36"/>
  <c r="E38" i="36"/>
  <c r="G38" i="36" s="1"/>
  <c r="H38" i="36" s="1"/>
  <c r="I38" i="36" s="1"/>
  <c r="A40" i="36" l="1"/>
  <c r="L39" i="36"/>
  <c r="E39" i="36"/>
  <c r="G39" i="36" s="1"/>
  <c r="H39" i="36" s="1"/>
  <c r="I39" i="36" s="1"/>
  <c r="J38" i="36"/>
  <c r="K37" i="36"/>
  <c r="J39" i="36" l="1"/>
  <c r="K38" i="36"/>
  <c r="A13" i="37"/>
  <c r="L40" i="36"/>
  <c r="L41" i="36" s="1"/>
  <c r="E40" i="36"/>
  <c r="G40" i="36" s="1"/>
  <c r="H40" i="36" s="1"/>
  <c r="I40" i="36" s="1"/>
  <c r="E13" i="37" l="1"/>
  <c r="G13" i="37" s="1"/>
  <c r="H13" i="37" s="1"/>
  <c r="A14" i="37"/>
  <c r="L13" i="37"/>
  <c r="C10" i="37"/>
  <c r="K39" i="36"/>
  <c r="J40" i="36"/>
  <c r="D10" i="37" l="1"/>
  <c r="C16" i="3" s="1"/>
  <c r="B16" i="3"/>
  <c r="K40" i="36"/>
  <c r="J43" i="36"/>
  <c r="A15" i="37"/>
  <c r="L14" i="37"/>
  <c r="E14" i="37"/>
  <c r="G14" i="37" s="1"/>
  <c r="H14" i="37" s="1"/>
  <c r="I14" i="37" s="1"/>
  <c r="I13" i="37"/>
  <c r="J13" i="37"/>
  <c r="E15" i="3" l="1"/>
  <c r="J44" i="36"/>
  <c r="G43" i="36"/>
  <c r="K13" i="37"/>
  <c r="J14" i="37"/>
  <c r="L15" i="37"/>
  <c r="E15" i="37"/>
  <c r="G15" i="37" s="1"/>
  <c r="H15" i="37" s="1"/>
  <c r="I15" i="37" s="1"/>
  <c r="A16" i="37"/>
  <c r="L16" i="37" l="1"/>
  <c r="E16" i="37"/>
  <c r="G16" i="37" s="1"/>
  <c r="H16" i="37" s="1"/>
  <c r="I16" i="37" s="1"/>
  <c r="A17" i="37"/>
  <c r="G44" i="36"/>
  <c r="J46" i="36"/>
  <c r="F15" i="3"/>
  <c r="I44" i="36"/>
  <c r="K14" i="37"/>
  <c r="J15" i="37"/>
  <c r="A18" i="37" l="1"/>
  <c r="L17" i="37"/>
  <c r="E17" i="37"/>
  <c r="G17" i="37" s="1"/>
  <c r="H17" i="37" s="1"/>
  <c r="I17" i="37" s="1"/>
  <c r="K15" i="37"/>
  <c r="J16" i="37"/>
  <c r="I46" i="36"/>
  <c r="I45" i="37" s="1"/>
  <c r="G46" i="36"/>
  <c r="G45" i="37" s="1"/>
  <c r="H15" i="3"/>
  <c r="J45" i="37" l="1"/>
  <c r="G16" i="3" s="1"/>
  <c r="K16" i="37"/>
  <c r="J17" i="37"/>
  <c r="A19" i="37"/>
  <c r="L18" i="37"/>
  <c r="E18" i="37"/>
  <c r="G18" i="37" s="1"/>
  <c r="H18" i="37" s="1"/>
  <c r="I18" i="37" s="1"/>
  <c r="E19" i="37" l="1"/>
  <c r="G19" i="37" s="1"/>
  <c r="H19" i="37" s="1"/>
  <c r="I19" i="37" s="1"/>
  <c r="A20" i="37"/>
  <c r="L19" i="37"/>
  <c r="J18" i="37"/>
  <c r="K17" i="37"/>
  <c r="K18" i="37" l="1"/>
  <c r="J19" i="37"/>
  <c r="E20" i="37"/>
  <c r="G20" i="37" s="1"/>
  <c r="H20" i="37" s="1"/>
  <c r="I20" i="37" s="1"/>
  <c r="L20" i="37"/>
  <c r="A21" i="37"/>
  <c r="E21" i="37" l="1"/>
  <c r="G21" i="37" s="1"/>
  <c r="H21" i="37" s="1"/>
  <c r="I21" i="37" s="1"/>
  <c r="A22" i="37"/>
  <c r="L21" i="37"/>
  <c r="K19" i="37"/>
  <c r="J20" i="37"/>
  <c r="K20" i="37" l="1"/>
  <c r="J21" i="37"/>
  <c r="A23" i="37"/>
  <c r="L22" i="37"/>
  <c r="E22" i="37"/>
  <c r="G22" i="37" s="1"/>
  <c r="H22" i="37" s="1"/>
  <c r="I22" i="37" s="1"/>
  <c r="E23" i="37" l="1"/>
  <c r="G23" i="37" s="1"/>
  <c r="H23" i="37" s="1"/>
  <c r="I23" i="37" s="1"/>
  <c r="A24" i="37"/>
  <c r="L23" i="37"/>
  <c r="J22" i="37"/>
  <c r="K21" i="37"/>
  <c r="J23" i="37" l="1"/>
  <c r="K22" i="37"/>
  <c r="A25" i="37"/>
  <c r="E24" i="37"/>
  <c r="G24" i="37" s="1"/>
  <c r="H24" i="37" s="1"/>
  <c r="I24" i="37" s="1"/>
  <c r="L24" i="37"/>
  <c r="A26" i="37" l="1"/>
  <c r="L25" i="37"/>
  <c r="E25" i="37"/>
  <c r="G25" i="37" s="1"/>
  <c r="H25" i="37" s="1"/>
  <c r="I25" i="37" s="1"/>
  <c r="K23" i="37"/>
  <c r="J24" i="37"/>
  <c r="K24" i="37" l="1"/>
  <c r="J25" i="37"/>
  <c r="L26" i="37"/>
  <c r="E26" i="37"/>
  <c r="G26" i="37" s="1"/>
  <c r="H26" i="37" s="1"/>
  <c r="I26" i="37" s="1"/>
  <c r="A27" i="37"/>
  <c r="E27" i="37" l="1"/>
  <c r="G27" i="37" s="1"/>
  <c r="H27" i="37" s="1"/>
  <c r="I27" i="37" s="1"/>
  <c r="L27" i="37"/>
  <c r="A28" i="37"/>
  <c r="K25" i="37"/>
  <c r="J26" i="37"/>
  <c r="L28" i="37" l="1"/>
  <c r="E28" i="37"/>
  <c r="G28" i="37" s="1"/>
  <c r="H28" i="37" s="1"/>
  <c r="I28" i="37" s="1"/>
  <c r="A29" i="37"/>
  <c r="K26" i="37"/>
  <c r="J27" i="37"/>
  <c r="E29" i="37" l="1"/>
  <c r="G29" i="37" s="1"/>
  <c r="H29" i="37" s="1"/>
  <c r="I29" i="37" s="1"/>
  <c r="L29" i="37"/>
  <c r="A30" i="37"/>
  <c r="K27" i="37"/>
  <c r="J28" i="37"/>
  <c r="A31" i="37" l="1"/>
  <c r="E30" i="37"/>
  <c r="G30" i="37" s="1"/>
  <c r="H30" i="37" s="1"/>
  <c r="I30" i="37" s="1"/>
  <c r="L30" i="37"/>
  <c r="J29" i="37"/>
  <c r="K28" i="37"/>
  <c r="J30" i="37" l="1"/>
  <c r="K29" i="37"/>
  <c r="A32" i="37"/>
  <c r="L31" i="37"/>
  <c r="E31" i="37"/>
  <c r="G31" i="37" s="1"/>
  <c r="H31" i="37" s="1"/>
  <c r="I31" i="37" s="1"/>
  <c r="E32" i="37" l="1"/>
  <c r="G32" i="37" s="1"/>
  <c r="H32" i="37" s="1"/>
  <c r="I32" i="37" s="1"/>
  <c r="L32" i="37"/>
  <c r="A33" i="37"/>
  <c r="J31" i="37"/>
  <c r="K30" i="37"/>
  <c r="K31" i="37" l="1"/>
  <c r="J32" i="37"/>
  <c r="E33" i="37"/>
  <c r="G33" i="37" s="1"/>
  <c r="H33" i="37" s="1"/>
  <c r="I33" i="37" s="1"/>
  <c r="A34" i="37"/>
  <c r="L33" i="37"/>
  <c r="E34" i="37" l="1"/>
  <c r="G34" i="37" s="1"/>
  <c r="H34" i="37" s="1"/>
  <c r="I34" i="37" s="1"/>
  <c r="L34" i="37"/>
  <c r="A35" i="37"/>
  <c r="J33" i="37"/>
  <c r="K32" i="37"/>
  <c r="A36" i="37" l="1"/>
  <c r="L35" i="37"/>
  <c r="E35" i="37"/>
  <c r="G35" i="37" s="1"/>
  <c r="H35" i="37" s="1"/>
  <c r="I35" i="37" s="1"/>
  <c r="K33" i="37"/>
  <c r="J34" i="37"/>
  <c r="K34" i="37" l="1"/>
  <c r="J35" i="37"/>
  <c r="L36" i="37"/>
  <c r="A37" i="37"/>
  <c r="E36" i="37"/>
  <c r="G36" i="37" s="1"/>
  <c r="H36" i="37" s="1"/>
  <c r="I36" i="37" s="1"/>
  <c r="L37" i="37" l="1"/>
  <c r="A38" i="37"/>
  <c r="E37" i="37"/>
  <c r="G37" i="37" s="1"/>
  <c r="H37" i="37" s="1"/>
  <c r="I37" i="37" s="1"/>
  <c r="K35" i="37"/>
  <c r="J36" i="37"/>
  <c r="E38" i="37" l="1"/>
  <c r="G38" i="37" s="1"/>
  <c r="H38" i="37" s="1"/>
  <c r="I38" i="37" s="1"/>
  <c r="A39" i="37"/>
  <c r="L38" i="37"/>
  <c r="K36" i="37"/>
  <c r="J37" i="37"/>
  <c r="K37" i="37" l="1"/>
  <c r="J38" i="37"/>
  <c r="A40" i="37"/>
  <c r="E39" i="37"/>
  <c r="G39" i="37" s="1"/>
  <c r="H39" i="37" s="1"/>
  <c r="I39" i="37" s="1"/>
  <c r="L39" i="37"/>
  <c r="E40" i="37" l="1"/>
  <c r="G40" i="37" s="1"/>
  <c r="H40" i="37" s="1"/>
  <c r="I40" i="37" s="1"/>
  <c r="A13" i="38"/>
  <c r="L40" i="37"/>
  <c r="L41" i="37" s="1"/>
  <c r="J39" i="37"/>
  <c r="K38" i="37"/>
  <c r="J40" i="37" l="1"/>
  <c r="K39" i="37"/>
  <c r="A14" i="38"/>
  <c r="L13" i="38"/>
  <c r="E13" i="38"/>
  <c r="G13" i="38" s="1"/>
  <c r="H13" i="38" s="1"/>
  <c r="C10" i="38"/>
  <c r="B17" i="3" l="1"/>
  <c r="D10" i="38"/>
  <c r="C17" i="3" s="1"/>
  <c r="L14" i="38"/>
  <c r="A15" i="38"/>
  <c r="E14" i="38"/>
  <c r="G14" i="38" s="1"/>
  <c r="H14" i="38" s="1"/>
  <c r="I14" i="38" s="1"/>
  <c r="J13" i="38"/>
  <c r="I13" i="38"/>
  <c r="J43" i="37"/>
  <c r="K40" i="37"/>
  <c r="J44" i="37" l="1"/>
  <c r="E16" i="3"/>
  <c r="G43" i="37"/>
  <c r="A16" i="38"/>
  <c r="L15" i="38"/>
  <c r="E15" i="38"/>
  <c r="G15" i="38" s="1"/>
  <c r="H15" i="38" s="1"/>
  <c r="I15" i="38" s="1"/>
  <c r="J14" i="38"/>
  <c r="K13" i="38"/>
  <c r="E16" i="38" l="1"/>
  <c r="G16" i="38" s="1"/>
  <c r="H16" i="38" s="1"/>
  <c r="I16" i="38" s="1"/>
  <c r="L16" i="38"/>
  <c r="A17" i="38"/>
  <c r="K14" i="38"/>
  <c r="J15" i="38"/>
  <c r="J46" i="37"/>
  <c r="F16" i="3"/>
  <c r="I44" i="37"/>
  <c r="G44" i="37"/>
  <c r="E17" i="38" l="1"/>
  <c r="G17" i="38" s="1"/>
  <c r="H17" i="38" s="1"/>
  <c r="I17" i="38" s="1"/>
  <c r="L17" i="38"/>
  <c r="A18" i="38"/>
  <c r="K15" i="38"/>
  <c r="J16" i="38"/>
  <c r="H16" i="3"/>
  <c r="I46" i="37"/>
  <c r="I45" i="38" s="1"/>
  <c r="G46" i="37"/>
  <c r="G45" i="38" s="1"/>
  <c r="J45" i="38" l="1"/>
  <c r="G17" i="3" s="1"/>
  <c r="E18" i="38"/>
  <c r="G18" i="38" s="1"/>
  <c r="H18" i="38" s="1"/>
  <c r="I18" i="38" s="1"/>
  <c r="L18" i="38"/>
  <c r="A19" i="38"/>
  <c r="J17" i="38"/>
  <c r="K16" i="38"/>
  <c r="K17" i="38" l="1"/>
  <c r="J18" i="38"/>
  <c r="E19" i="38"/>
  <c r="G19" i="38" s="1"/>
  <c r="H19" i="38" s="1"/>
  <c r="I19" i="38" s="1"/>
  <c r="L19" i="38"/>
  <c r="A20" i="38"/>
  <c r="E20" i="38" l="1"/>
  <c r="G20" i="38" s="1"/>
  <c r="H20" i="38" s="1"/>
  <c r="I20" i="38" s="1"/>
  <c r="L20" i="38"/>
  <c r="A21" i="38"/>
  <c r="K18" i="38"/>
  <c r="J19" i="38"/>
  <c r="K19" i="38" l="1"/>
  <c r="J20" i="38"/>
  <c r="L21" i="38"/>
  <c r="E21" i="38"/>
  <c r="G21" i="38" s="1"/>
  <c r="H21" i="38" s="1"/>
  <c r="I21" i="38" s="1"/>
  <c r="A22" i="38"/>
  <c r="A23" i="38" l="1"/>
  <c r="E22" i="38"/>
  <c r="G22" i="38" s="1"/>
  <c r="H22" i="38" s="1"/>
  <c r="I22" i="38" s="1"/>
  <c r="L22" i="38"/>
  <c r="K20" i="38"/>
  <c r="J21" i="38"/>
  <c r="K21" i="38" l="1"/>
  <c r="J22" i="38"/>
  <c r="E23" i="38"/>
  <c r="G23" i="38" s="1"/>
  <c r="H23" i="38" s="1"/>
  <c r="I23" i="38" s="1"/>
  <c r="A24" i="38"/>
  <c r="L23" i="38"/>
  <c r="L24" i="38" l="1"/>
  <c r="A25" i="38"/>
  <c r="E24" i="38"/>
  <c r="G24" i="38" s="1"/>
  <c r="H24" i="38" s="1"/>
  <c r="I24" i="38" s="1"/>
  <c r="K22" i="38"/>
  <c r="J23" i="38"/>
  <c r="A26" i="38" l="1"/>
  <c r="E25" i="38"/>
  <c r="G25" i="38" s="1"/>
  <c r="H25" i="38" s="1"/>
  <c r="I25" i="38" s="1"/>
  <c r="L25" i="38"/>
  <c r="J24" i="38"/>
  <c r="K23" i="38"/>
  <c r="K24" i="38" l="1"/>
  <c r="J25" i="38"/>
  <c r="A27" i="38"/>
  <c r="L26" i="38"/>
  <c r="E26" i="38"/>
  <c r="G26" i="38" s="1"/>
  <c r="H26" i="38" s="1"/>
  <c r="I26" i="38" s="1"/>
  <c r="E27" i="38" l="1"/>
  <c r="G27" i="38" s="1"/>
  <c r="H27" i="38" s="1"/>
  <c r="I27" i="38" s="1"/>
  <c r="A28" i="38"/>
  <c r="L27" i="38"/>
  <c r="K25" i="38"/>
  <c r="J26" i="38"/>
  <c r="J27" i="38" l="1"/>
  <c r="K26" i="38"/>
  <c r="A29" i="38"/>
  <c r="E28" i="38"/>
  <c r="G28" i="38" s="1"/>
  <c r="H28" i="38" s="1"/>
  <c r="I28" i="38" s="1"/>
  <c r="L28" i="38"/>
  <c r="E29" i="38" l="1"/>
  <c r="G29" i="38" s="1"/>
  <c r="H29" i="38" s="1"/>
  <c r="I29" i="38" s="1"/>
  <c r="L29" i="38"/>
  <c r="A30" i="38"/>
  <c r="K27" i="38"/>
  <c r="J28" i="38"/>
  <c r="A31" i="38" l="1"/>
  <c r="E30" i="38"/>
  <c r="G30" i="38" s="1"/>
  <c r="H30" i="38" s="1"/>
  <c r="I30" i="38" s="1"/>
  <c r="L30" i="38"/>
  <c r="J29" i="38"/>
  <c r="K28" i="38"/>
  <c r="K29" i="38" l="1"/>
  <c r="J30" i="38"/>
  <c r="E31" i="38"/>
  <c r="G31" i="38" s="1"/>
  <c r="H31" i="38" s="1"/>
  <c r="I31" i="38" s="1"/>
  <c r="L31" i="38"/>
  <c r="A32" i="38"/>
  <c r="L32" i="38" l="1"/>
  <c r="E32" i="38"/>
  <c r="G32" i="38" s="1"/>
  <c r="H32" i="38" s="1"/>
  <c r="I32" i="38" s="1"/>
  <c r="A33" i="38"/>
  <c r="K30" i="38"/>
  <c r="J31" i="38"/>
  <c r="L33" i="38" l="1"/>
  <c r="E33" i="38"/>
  <c r="G33" i="38" s="1"/>
  <c r="H33" i="38" s="1"/>
  <c r="I33" i="38" s="1"/>
  <c r="A34" i="38"/>
  <c r="K31" i="38"/>
  <c r="J32" i="38"/>
  <c r="A35" i="38" l="1"/>
  <c r="L34" i="38"/>
  <c r="E34" i="38"/>
  <c r="G34" i="38" s="1"/>
  <c r="H34" i="38" s="1"/>
  <c r="I34" i="38" s="1"/>
  <c r="J33" i="38"/>
  <c r="K32" i="38"/>
  <c r="K33" i="38" l="1"/>
  <c r="J34" i="38"/>
  <c r="A36" i="38"/>
  <c r="L35" i="38"/>
  <c r="E35" i="38"/>
  <c r="G35" i="38" s="1"/>
  <c r="H35" i="38" s="1"/>
  <c r="I35" i="38" s="1"/>
  <c r="A37" i="38" l="1"/>
  <c r="E36" i="38"/>
  <c r="G36" i="38" s="1"/>
  <c r="H36" i="38" s="1"/>
  <c r="I36" i="38" s="1"/>
  <c r="L36" i="38"/>
  <c r="J35" i="38"/>
  <c r="K34" i="38"/>
  <c r="K35" i="38" l="1"/>
  <c r="J36" i="38"/>
  <c r="E37" i="38"/>
  <c r="G37" i="38" s="1"/>
  <c r="H37" i="38" s="1"/>
  <c r="I37" i="38" s="1"/>
  <c r="A38" i="38"/>
  <c r="L37" i="38"/>
  <c r="E38" i="38" l="1"/>
  <c r="G38" i="38" s="1"/>
  <c r="H38" i="38" s="1"/>
  <c r="I38" i="38" s="1"/>
  <c r="A39" i="38"/>
  <c r="L38" i="38"/>
  <c r="K36" i="38"/>
  <c r="J37" i="38"/>
  <c r="K37" i="38" l="1"/>
  <c r="J38" i="38"/>
  <c r="E39" i="38"/>
  <c r="G39" i="38" s="1"/>
  <c r="H39" i="38" s="1"/>
  <c r="I39" i="38" s="1"/>
  <c r="A40" i="38"/>
  <c r="L39" i="38"/>
  <c r="A13" i="39" l="1"/>
  <c r="E40" i="38"/>
  <c r="G40" i="38" s="1"/>
  <c r="H40" i="38" s="1"/>
  <c r="I40" i="38" s="1"/>
  <c r="L40" i="38"/>
  <c r="L41" i="38" s="1"/>
  <c r="J39" i="38"/>
  <c r="K38" i="38"/>
  <c r="K39" i="38" l="1"/>
  <c r="J40" i="38"/>
  <c r="A14" i="39"/>
  <c r="C10" i="39"/>
  <c r="E13" i="39"/>
  <c r="G13" i="39" s="1"/>
  <c r="H13" i="39" s="1"/>
  <c r="L13" i="39"/>
  <c r="D10" i="39" l="1"/>
  <c r="C18" i="3" s="1"/>
  <c r="B18" i="3"/>
  <c r="A15" i="39"/>
  <c r="L14" i="39"/>
  <c r="E14" i="39"/>
  <c r="G14" i="39" s="1"/>
  <c r="H14" i="39" s="1"/>
  <c r="I14" i="39" s="1"/>
  <c r="I13" i="39"/>
  <c r="J13" i="39"/>
  <c r="J43" i="38"/>
  <c r="K40" i="38"/>
  <c r="G43" i="38" l="1"/>
  <c r="J44" i="38"/>
  <c r="E17" i="3"/>
  <c r="J14" i="39"/>
  <c r="K13" i="39"/>
  <c r="E15" i="39"/>
  <c r="G15" i="39" s="1"/>
  <c r="H15" i="39" s="1"/>
  <c r="I15" i="39" s="1"/>
  <c r="L15" i="39"/>
  <c r="A16" i="39"/>
  <c r="E16" i="39" l="1"/>
  <c r="G16" i="39" s="1"/>
  <c r="H16" i="39" s="1"/>
  <c r="I16" i="39" s="1"/>
  <c r="A17" i="39"/>
  <c r="L16" i="39"/>
  <c r="K14" i="39"/>
  <c r="J15" i="39"/>
  <c r="I44" i="38"/>
  <c r="J46" i="38"/>
  <c r="F17" i="3"/>
  <c r="G44" i="38"/>
  <c r="J16" i="39" l="1"/>
  <c r="K15" i="39"/>
  <c r="G46" i="38"/>
  <c r="G45" i="39" s="1"/>
  <c r="H17" i="3"/>
  <c r="I46" i="38"/>
  <c r="I45" i="39" s="1"/>
  <c r="L17" i="39"/>
  <c r="E17" i="39"/>
  <c r="G17" i="39" s="1"/>
  <c r="H17" i="39" s="1"/>
  <c r="I17" i="39" s="1"/>
  <c r="A18" i="39"/>
  <c r="A19" i="39" l="1"/>
  <c r="L18" i="39"/>
  <c r="E18" i="39"/>
  <c r="G18" i="39" s="1"/>
  <c r="H18" i="39" s="1"/>
  <c r="I18" i="39" s="1"/>
  <c r="J45" i="39"/>
  <c r="G18" i="3" s="1"/>
  <c r="K16" i="39"/>
  <c r="J17" i="39"/>
  <c r="J18" i="39" l="1"/>
  <c r="K17" i="39"/>
  <c r="L19" i="39"/>
  <c r="E19" i="39"/>
  <c r="G19" i="39" s="1"/>
  <c r="H19" i="39" s="1"/>
  <c r="I19" i="39" s="1"/>
  <c r="A20" i="39"/>
  <c r="L20" i="39" l="1"/>
  <c r="E20" i="39"/>
  <c r="G20" i="39" s="1"/>
  <c r="H20" i="39" s="1"/>
  <c r="I20" i="39" s="1"/>
  <c r="A21" i="39"/>
  <c r="K18" i="39"/>
  <c r="J19" i="39"/>
  <c r="A22" i="39" l="1"/>
  <c r="L21" i="39"/>
  <c r="E21" i="39"/>
  <c r="G21" i="39" s="1"/>
  <c r="H21" i="39" s="1"/>
  <c r="I21" i="39" s="1"/>
  <c r="J20" i="39"/>
  <c r="K19" i="39"/>
  <c r="J21" i="39" l="1"/>
  <c r="K20" i="39"/>
  <c r="E22" i="39"/>
  <c r="G22" i="39" s="1"/>
  <c r="H22" i="39" s="1"/>
  <c r="I22" i="39" s="1"/>
  <c r="A23" i="39"/>
  <c r="L22" i="39"/>
  <c r="E23" i="39" l="1"/>
  <c r="G23" i="39" s="1"/>
  <c r="H23" i="39" s="1"/>
  <c r="I23" i="39" s="1"/>
  <c r="L23" i="39"/>
  <c r="A24" i="39"/>
  <c r="J22" i="39"/>
  <c r="K21" i="39"/>
  <c r="J23" i="39" l="1"/>
  <c r="K22" i="39"/>
  <c r="E24" i="39"/>
  <c r="G24" i="39" s="1"/>
  <c r="H24" i="39" s="1"/>
  <c r="I24" i="39" s="1"/>
  <c r="A25" i="39"/>
  <c r="L24" i="39"/>
  <c r="A26" i="39" l="1"/>
  <c r="L25" i="39"/>
  <c r="E25" i="39"/>
  <c r="G25" i="39" s="1"/>
  <c r="H25" i="39" s="1"/>
  <c r="I25" i="39" s="1"/>
  <c r="J24" i="39"/>
  <c r="K23" i="39"/>
  <c r="K24" i="39" l="1"/>
  <c r="J25" i="39"/>
  <c r="E26" i="39"/>
  <c r="G26" i="39" s="1"/>
  <c r="H26" i="39" s="1"/>
  <c r="I26" i="39" s="1"/>
  <c r="A27" i="39"/>
  <c r="L26" i="39"/>
  <c r="A28" i="39" l="1"/>
  <c r="L27" i="39"/>
  <c r="E27" i="39"/>
  <c r="G27" i="39" s="1"/>
  <c r="H27" i="39" s="1"/>
  <c r="I27" i="39" s="1"/>
  <c r="J26" i="39"/>
  <c r="K25" i="39"/>
  <c r="K26" i="39" l="1"/>
  <c r="J27" i="39"/>
  <c r="E28" i="39"/>
  <c r="G28" i="39" s="1"/>
  <c r="H28" i="39" s="1"/>
  <c r="I28" i="39" s="1"/>
  <c r="A29" i="39"/>
  <c r="L28" i="39"/>
  <c r="A30" i="39" l="1"/>
  <c r="L29" i="39"/>
  <c r="E29" i="39"/>
  <c r="G29" i="39" s="1"/>
  <c r="H29" i="39" s="1"/>
  <c r="I29" i="39" s="1"/>
  <c r="J28" i="39"/>
  <c r="K27" i="39"/>
  <c r="J29" i="39" l="1"/>
  <c r="K28" i="39"/>
  <c r="E30" i="39"/>
  <c r="G30" i="39" s="1"/>
  <c r="H30" i="39" s="1"/>
  <c r="I30" i="39" s="1"/>
  <c r="A31" i="39"/>
  <c r="L30" i="39"/>
  <c r="E31" i="39" l="1"/>
  <c r="G31" i="39" s="1"/>
  <c r="H31" i="39" s="1"/>
  <c r="I31" i="39" s="1"/>
  <c r="L31" i="39"/>
  <c r="A32" i="39"/>
  <c r="J30" i="39"/>
  <c r="K29" i="39"/>
  <c r="J31" i="39" l="1"/>
  <c r="K30" i="39"/>
  <c r="E32" i="39"/>
  <c r="G32" i="39" s="1"/>
  <c r="H32" i="39" s="1"/>
  <c r="I32" i="39" s="1"/>
  <c r="A33" i="39"/>
  <c r="L32" i="39"/>
  <c r="E33" i="39" l="1"/>
  <c r="G33" i="39" s="1"/>
  <c r="H33" i="39" s="1"/>
  <c r="I33" i="39" s="1"/>
  <c r="A34" i="39"/>
  <c r="L33" i="39"/>
  <c r="J32" i="39"/>
  <c r="K31" i="39"/>
  <c r="J33" i="39" l="1"/>
  <c r="K32" i="39"/>
  <c r="E34" i="39"/>
  <c r="G34" i="39" s="1"/>
  <c r="H34" i="39" s="1"/>
  <c r="I34" i="39" s="1"/>
  <c r="A35" i="39"/>
  <c r="L34" i="39"/>
  <c r="E35" i="39" l="1"/>
  <c r="G35" i="39" s="1"/>
  <c r="H35" i="39" s="1"/>
  <c r="I35" i="39" s="1"/>
  <c r="L35" i="39"/>
  <c r="A36" i="39"/>
  <c r="J34" i="39"/>
  <c r="K33" i="39"/>
  <c r="J35" i="39" l="1"/>
  <c r="K34" i="39"/>
  <c r="A37" i="39"/>
  <c r="E36" i="39"/>
  <c r="G36" i="39" s="1"/>
  <c r="H36" i="39" s="1"/>
  <c r="I36" i="39" s="1"/>
  <c r="L36" i="39"/>
  <c r="E37" i="39" l="1"/>
  <c r="G37" i="39" s="1"/>
  <c r="H37" i="39" s="1"/>
  <c r="I37" i="39" s="1"/>
  <c r="A38" i="39"/>
  <c r="L37" i="39"/>
  <c r="J36" i="39"/>
  <c r="K35" i="39"/>
  <c r="K36" i="39" l="1"/>
  <c r="J37" i="39"/>
  <c r="E38" i="39"/>
  <c r="G38" i="39" s="1"/>
  <c r="H38" i="39" s="1"/>
  <c r="I38" i="39" s="1"/>
  <c r="L38" i="39"/>
  <c r="A39" i="39"/>
  <c r="E39" i="39" l="1"/>
  <c r="G39" i="39" s="1"/>
  <c r="H39" i="39" s="1"/>
  <c r="I39" i="39" s="1"/>
  <c r="A40" i="39"/>
  <c r="L39" i="39"/>
  <c r="K37" i="39"/>
  <c r="J38" i="39"/>
  <c r="A13" i="40" l="1"/>
  <c r="L40" i="39"/>
  <c r="L41" i="39" s="1"/>
  <c r="E40" i="39"/>
  <c r="G40" i="39" s="1"/>
  <c r="H40" i="39" s="1"/>
  <c r="I40" i="39" s="1"/>
  <c r="K38" i="39"/>
  <c r="J39" i="39"/>
  <c r="J40" i="39" l="1"/>
  <c r="K39" i="39"/>
  <c r="C10" i="40"/>
  <c r="L13" i="40"/>
  <c r="E13" i="40"/>
  <c r="G13" i="40" s="1"/>
  <c r="H13" i="40" s="1"/>
  <c r="A14" i="40"/>
  <c r="I13" i="40" l="1"/>
  <c r="J13" i="40"/>
  <c r="J43" i="39"/>
  <c r="K40" i="39"/>
  <c r="B19" i="3"/>
  <c r="D10" i="40"/>
  <c r="C19" i="3" s="1"/>
  <c r="E14" i="40"/>
  <c r="G14" i="40" s="1"/>
  <c r="H14" i="40" s="1"/>
  <c r="I14" i="40" s="1"/>
  <c r="A15" i="40"/>
  <c r="L14" i="40"/>
  <c r="A16" i="40" l="1"/>
  <c r="L15" i="40"/>
  <c r="E15" i="40"/>
  <c r="G15" i="40" s="1"/>
  <c r="H15" i="40" s="1"/>
  <c r="I15" i="40" s="1"/>
  <c r="G43" i="39"/>
  <c r="J44" i="39"/>
  <c r="E18" i="3"/>
  <c r="J14" i="40"/>
  <c r="K13" i="40"/>
  <c r="J15" i="40" l="1"/>
  <c r="K14" i="40"/>
  <c r="J46" i="39"/>
  <c r="F18" i="3"/>
  <c r="G44" i="39"/>
  <c r="I44" i="39"/>
  <c r="E16" i="40"/>
  <c r="G16" i="40" s="1"/>
  <c r="H16" i="40" s="1"/>
  <c r="I16" i="40" s="1"/>
  <c r="A17" i="40"/>
  <c r="L16" i="40"/>
  <c r="E17" i="40" l="1"/>
  <c r="G17" i="40" s="1"/>
  <c r="H17" i="40" s="1"/>
  <c r="I17" i="40" s="1"/>
  <c r="L17" i="40"/>
  <c r="A18" i="40"/>
  <c r="I46" i="39"/>
  <c r="I45" i="40" s="1"/>
  <c r="H18" i="3"/>
  <c r="G46" i="39"/>
  <c r="G45" i="40" s="1"/>
  <c r="K15" i="40"/>
  <c r="J16" i="40"/>
  <c r="G30" i="41"/>
  <c r="H30" i="41" s="1"/>
  <c r="I30" i="41" s="1"/>
  <c r="J17" i="40" l="1"/>
  <c r="K16" i="40"/>
  <c r="J45" i="40"/>
  <c r="G19" i="3" s="1"/>
  <c r="L18" i="40"/>
  <c r="A19" i="40"/>
  <c r="E18" i="40"/>
  <c r="G18" i="40" s="1"/>
  <c r="H18" i="40" s="1"/>
  <c r="I18" i="40" s="1"/>
  <c r="H31" i="41"/>
  <c r="I31" i="41" s="1"/>
  <c r="E19" i="40" l="1"/>
  <c r="G19" i="40" s="1"/>
  <c r="H19" i="40" s="1"/>
  <c r="I19" i="40" s="1"/>
  <c r="L19" i="40"/>
  <c r="A20" i="40"/>
  <c r="K17" i="40"/>
  <c r="J18" i="40"/>
  <c r="J19" i="40" l="1"/>
  <c r="K18" i="40"/>
  <c r="A21" i="40"/>
  <c r="L20" i="40"/>
  <c r="E20" i="40"/>
  <c r="G20" i="40" s="1"/>
  <c r="H20" i="40" s="1"/>
  <c r="I20" i="40" s="1"/>
  <c r="L21" i="40" l="1"/>
  <c r="E21" i="40"/>
  <c r="G21" i="40" s="1"/>
  <c r="H21" i="40" s="1"/>
  <c r="I21" i="40" s="1"/>
  <c r="A22" i="40"/>
  <c r="J20" i="40"/>
  <c r="K19" i="40"/>
  <c r="G34" i="41"/>
  <c r="H34" i="41" s="1"/>
  <c r="I34" i="41" s="1"/>
  <c r="J21" i="40" l="1"/>
  <c r="K20" i="40"/>
  <c r="L22" i="40"/>
  <c r="E22" i="40"/>
  <c r="G22" i="40" s="1"/>
  <c r="H22" i="40" s="1"/>
  <c r="I22" i="40" s="1"/>
  <c r="A23" i="40"/>
  <c r="A24" i="40" l="1"/>
  <c r="E23" i="40"/>
  <c r="G23" i="40" s="1"/>
  <c r="H23" i="40" s="1"/>
  <c r="I23" i="40" s="1"/>
  <c r="L23" i="40"/>
  <c r="K21" i="40"/>
  <c r="J22" i="40"/>
  <c r="J23" i="40" l="1"/>
  <c r="K22" i="40"/>
  <c r="A25" i="40"/>
  <c r="E24" i="40"/>
  <c r="G24" i="40" s="1"/>
  <c r="H24" i="40" s="1"/>
  <c r="I24" i="40" s="1"/>
  <c r="L24" i="40"/>
  <c r="H37" i="41"/>
  <c r="I37" i="41" s="1"/>
  <c r="A26" i="40" l="1"/>
  <c r="L25" i="40"/>
  <c r="E25" i="40"/>
  <c r="G25" i="40" s="1"/>
  <c r="H25" i="40" s="1"/>
  <c r="I25" i="40" s="1"/>
  <c r="J24" i="40"/>
  <c r="K23" i="40"/>
  <c r="K24" i="40" l="1"/>
  <c r="J25" i="40"/>
  <c r="L26" i="40"/>
  <c r="E26" i="40"/>
  <c r="G26" i="40" s="1"/>
  <c r="H26" i="40" s="1"/>
  <c r="I26" i="40" s="1"/>
  <c r="A27" i="40"/>
  <c r="J26" i="40" l="1"/>
  <c r="K25" i="40"/>
  <c r="E27" i="40"/>
  <c r="G27" i="40" s="1"/>
  <c r="H27" i="40" s="1"/>
  <c r="I27" i="40" s="1"/>
  <c r="A28" i="40"/>
  <c r="L27" i="40"/>
  <c r="L28" i="40" l="1"/>
  <c r="E28" i="40"/>
  <c r="G28" i="40" s="1"/>
  <c r="H28" i="40" s="1"/>
  <c r="I28" i="40" s="1"/>
  <c r="A29" i="40"/>
  <c r="J27" i="40"/>
  <c r="K26" i="40"/>
  <c r="K27" i="40" l="1"/>
  <c r="J28" i="40"/>
  <c r="E29" i="40"/>
  <c r="G29" i="40" s="1"/>
  <c r="H29" i="40" s="1"/>
  <c r="I29" i="40" s="1"/>
  <c r="A30" i="40"/>
  <c r="L29" i="40"/>
  <c r="E30" i="40" l="1"/>
  <c r="G30" i="40" s="1"/>
  <c r="H30" i="40" s="1"/>
  <c r="I30" i="40" s="1"/>
  <c r="A31" i="40"/>
  <c r="L30" i="40"/>
  <c r="J29" i="40"/>
  <c r="K28" i="40"/>
  <c r="J30" i="40" l="1"/>
  <c r="K29" i="40"/>
  <c r="E31" i="40"/>
  <c r="G31" i="40" s="1"/>
  <c r="H31" i="40" s="1"/>
  <c r="I31" i="40" s="1"/>
  <c r="A32" i="40"/>
  <c r="L31" i="40"/>
  <c r="K30" i="40" l="1"/>
  <c r="J31" i="40"/>
  <c r="E32" i="40"/>
  <c r="G32" i="40" s="1"/>
  <c r="H32" i="40" s="1"/>
  <c r="I32" i="40" s="1"/>
  <c r="L32" i="40"/>
  <c r="A33" i="40"/>
  <c r="E33" i="40" l="1"/>
  <c r="G33" i="40" s="1"/>
  <c r="H33" i="40" s="1"/>
  <c r="I33" i="40" s="1"/>
  <c r="L33" i="40"/>
  <c r="A34" i="40"/>
  <c r="J32" i="40"/>
  <c r="K31" i="40"/>
  <c r="J33" i="40" l="1"/>
  <c r="K32" i="40"/>
  <c r="E34" i="40"/>
  <c r="G34" i="40" s="1"/>
  <c r="H34" i="40" s="1"/>
  <c r="I34" i="40" s="1"/>
  <c r="L34" i="40"/>
  <c r="A35" i="40"/>
  <c r="L35" i="40" l="1"/>
  <c r="A36" i="40"/>
  <c r="E35" i="40"/>
  <c r="G35" i="40" s="1"/>
  <c r="H35" i="40" s="1"/>
  <c r="I35" i="40" s="1"/>
  <c r="J34" i="40"/>
  <c r="K33" i="40"/>
  <c r="K34" i="40" l="1"/>
  <c r="J35" i="40"/>
  <c r="A37" i="40"/>
  <c r="E36" i="40"/>
  <c r="G36" i="40" s="1"/>
  <c r="H36" i="40" s="1"/>
  <c r="I36" i="40" s="1"/>
  <c r="L36" i="40"/>
  <c r="E37" i="40" l="1"/>
  <c r="G37" i="40" s="1"/>
  <c r="H37" i="40" s="1"/>
  <c r="I37" i="40" s="1"/>
  <c r="A38" i="40"/>
  <c r="L37" i="40"/>
  <c r="J36" i="40"/>
  <c r="K35" i="40"/>
  <c r="J37" i="40" l="1"/>
  <c r="K36" i="40"/>
  <c r="E38" i="40"/>
  <c r="G38" i="40" s="1"/>
  <c r="H38" i="40" s="1"/>
  <c r="I38" i="40" s="1"/>
  <c r="L38" i="40"/>
  <c r="A39" i="40"/>
  <c r="L39" i="40" l="1"/>
  <c r="A40" i="40"/>
  <c r="A13" i="41" s="1"/>
  <c r="E39" i="40"/>
  <c r="G39" i="40" s="1"/>
  <c r="H39" i="40" s="1"/>
  <c r="I39" i="40" s="1"/>
  <c r="K37" i="40"/>
  <c r="J38" i="40"/>
  <c r="K38" i="40" l="1"/>
  <c r="J39" i="40"/>
  <c r="L40" i="40"/>
  <c r="L41" i="40" s="1"/>
  <c r="E40" i="40"/>
  <c r="G40" i="40" s="1"/>
  <c r="H40" i="40" s="1"/>
  <c r="I40" i="40" s="1"/>
  <c r="K39" i="40" l="1"/>
  <c r="J40" i="40"/>
  <c r="K40" i="40" l="1"/>
  <c r="J43" i="40"/>
  <c r="E19" i="3" l="1"/>
  <c r="J44" i="40"/>
  <c r="G43" i="40"/>
  <c r="G44" i="40" l="1"/>
  <c r="I44" i="40"/>
  <c r="J46" i="40"/>
  <c r="F19" i="3"/>
  <c r="I46" i="40" l="1"/>
  <c r="G46" i="40"/>
  <c r="H19" i="3"/>
  <c r="I45" i="41" l="1"/>
  <c r="I45" i="42"/>
  <c r="G45" i="41"/>
  <c r="G45" i="42"/>
  <c r="J45" i="41"/>
  <c r="G20" i="3" s="1"/>
  <c r="J45" i="42" l="1"/>
  <c r="G38" i="41" l="1"/>
  <c r="H38" i="41" s="1"/>
  <c r="I38" i="41" s="1"/>
  <c r="L13" i="41"/>
  <c r="C10" i="41"/>
  <c r="B20" i="3" s="1"/>
  <c r="A14" i="41"/>
  <c r="E14" i="41" s="1"/>
  <c r="G14" i="41" s="1"/>
  <c r="H14" i="41" s="1"/>
  <c r="I14" i="41" s="1"/>
  <c r="E13" i="41"/>
  <c r="G13" i="41" s="1"/>
  <c r="H13" i="41" s="1"/>
  <c r="A15" i="41" l="1"/>
  <c r="L15" i="41" s="1"/>
  <c r="I13" i="41"/>
  <c r="J13" i="41"/>
  <c r="L14" i="41"/>
  <c r="A16" i="41"/>
  <c r="D10" i="41"/>
  <c r="C20" i="3" s="1"/>
  <c r="E15" i="41"/>
  <c r="G15" i="41" s="1"/>
  <c r="H15" i="41" s="1"/>
  <c r="I15" i="41" s="1"/>
  <c r="E16" i="41" l="1"/>
  <c r="G16" i="41" s="1"/>
  <c r="H16" i="41" s="1"/>
  <c r="I16" i="41" s="1"/>
  <c r="L16" i="41"/>
  <c r="A17" i="41"/>
  <c r="J14" i="41"/>
  <c r="K13" i="41"/>
  <c r="K14" i="41" l="1"/>
  <c r="J15" i="41"/>
  <c r="E17" i="41"/>
  <c r="G17" i="41" s="1"/>
  <c r="H17" i="41" s="1"/>
  <c r="I17" i="41" s="1"/>
  <c r="L17" i="41"/>
  <c r="A18" i="41"/>
  <c r="A19" i="41" l="1"/>
  <c r="L18" i="41"/>
  <c r="E18" i="41"/>
  <c r="G18" i="41" s="1"/>
  <c r="H18" i="41" s="1"/>
  <c r="I18" i="41" s="1"/>
  <c r="J16" i="41"/>
  <c r="K15" i="41"/>
  <c r="K16" i="41" l="1"/>
  <c r="J17" i="41"/>
  <c r="A20" i="41"/>
  <c r="E19" i="41"/>
  <c r="G19" i="41" s="1"/>
  <c r="H19" i="41" s="1"/>
  <c r="I19" i="41" s="1"/>
  <c r="L19" i="41"/>
  <c r="E20" i="41" l="1"/>
  <c r="G20" i="41" s="1"/>
  <c r="H20" i="41" s="1"/>
  <c r="I20" i="41" s="1"/>
  <c r="L20" i="41"/>
  <c r="A21" i="41"/>
  <c r="K17" i="41"/>
  <c r="J18" i="41"/>
  <c r="L21" i="41" l="1"/>
  <c r="E21" i="41"/>
  <c r="G21" i="41" s="1"/>
  <c r="H21" i="41" s="1"/>
  <c r="I21" i="41" s="1"/>
  <c r="A22" i="41"/>
  <c r="J19" i="41"/>
  <c r="K18" i="41"/>
  <c r="J20" i="41" l="1"/>
  <c r="K19" i="41"/>
  <c r="A23" i="41"/>
  <c r="E22" i="41"/>
  <c r="G22" i="41" s="1"/>
  <c r="H22" i="41" s="1"/>
  <c r="I22" i="41" s="1"/>
  <c r="L22" i="41"/>
  <c r="L23" i="41" l="1"/>
  <c r="E23" i="41"/>
  <c r="G23" i="41" s="1"/>
  <c r="H23" i="41" s="1"/>
  <c r="I23" i="41" s="1"/>
  <c r="A24" i="41"/>
  <c r="J21" i="41"/>
  <c r="K20" i="41"/>
  <c r="E24" i="41" l="1"/>
  <c r="G24" i="41" s="1"/>
  <c r="H24" i="41" s="1"/>
  <c r="I24" i="41" s="1"/>
  <c r="L24" i="41"/>
  <c r="A25" i="41"/>
  <c r="J22" i="41"/>
  <c r="K21" i="41"/>
  <c r="A26" i="41" l="1"/>
  <c r="L25" i="41"/>
  <c r="E25" i="41"/>
  <c r="G25" i="41" s="1"/>
  <c r="H25" i="41" s="1"/>
  <c r="I25" i="41" s="1"/>
  <c r="J23" i="41"/>
  <c r="K22" i="41"/>
  <c r="K23" i="41" l="1"/>
  <c r="J24" i="41"/>
  <c r="A27" i="41"/>
  <c r="E26" i="41"/>
  <c r="G26" i="41" s="1"/>
  <c r="H26" i="41" s="1"/>
  <c r="I26" i="41" s="1"/>
  <c r="L26" i="41"/>
  <c r="A28" i="41" l="1"/>
  <c r="E27" i="41"/>
  <c r="G27" i="41" s="1"/>
  <c r="H27" i="41" s="1"/>
  <c r="I27" i="41" s="1"/>
  <c r="L27" i="41"/>
  <c r="K24" i="41"/>
  <c r="J25" i="41"/>
  <c r="K25" i="41" l="1"/>
  <c r="J26" i="41"/>
  <c r="E28" i="41"/>
  <c r="G28" i="41" s="1"/>
  <c r="H28" i="41" s="1"/>
  <c r="I28" i="41" s="1"/>
  <c r="A29" i="41"/>
  <c r="L28" i="41"/>
  <c r="E29" i="41" l="1"/>
  <c r="G29" i="41" s="1"/>
  <c r="H29" i="41" s="1"/>
  <c r="I29" i="41" s="1"/>
  <c r="A30" i="41"/>
  <c r="L29" i="41"/>
  <c r="J27" i="41"/>
  <c r="K26" i="41"/>
  <c r="J28" i="41" l="1"/>
  <c r="K27" i="41"/>
  <c r="L30" i="41"/>
  <c r="A31" i="41"/>
  <c r="L31" i="41" l="1"/>
  <c r="A32" i="41"/>
  <c r="J29" i="41"/>
  <c r="K28" i="41"/>
  <c r="J30" i="41" l="1"/>
  <c r="K29" i="41"/>
  <c r="E32" i="41"/>
  <c r="G32" i="41" s="1"/>
  <c r="H32" i="41" s="1"/>
  <c r="I32" i="41" s="1"/>
  <c r="L32" i="41"/>
  <c r="A33" i="41"/>
  <c r="L33" i="41" l="1"/>
  <c r="A34" i="41"/>
  <c r="E33" i="41"/>
  <c r="G33" i="41" s="1"/>
  <c r="H33" i="41" s="1"/>
  <c r="I33" i="41" s="1"/>
  <c r="J31" i="41"/>
  <c r="K30" i="41"/>
  <c r="J32" i="41" l="1"/>
  <c r="K31" i="41"/>
  <c r="A35" i="41"/>
  <c r="L34" i="41"/>
  <c r="A36" i="41" l="1"/>
  <c r="L35" i="41"/>
  <c r="E35" i="41"/>
  <c r="G35" i="41" s="1"/>
  <c r="H35" i="41" s="1"/>
  <c r="I35" i="41" s="1"/>
  <c r="K32" i="41"/>
  <c r="J33" i="41"/>
  <c r="K33" i="41" l="1"/>
  <c r="J34" i="41"/>
  <c r="A37" i="41"/>
  <c r="E36" i="41"/>
  <c r="G36" i="41" s="1"/>
  <c r="H36" i="41" s="1"/>
  <c r="I36" i="41" s="1"/>
  <c r="L36" i="41"/>
  <c r="L37" i="41" l="1"/>
  <c r="A38" i="41"/>
  <c r="K34" i="41"/>
  <c r="J35" i="41"/>
  <c r="J36" i="41" l="1"/>
  <c r="K35" i="41"/>
  <c r="A39" i="41"/>
  <c r="L38" i="41"/>
  <c r="L39" i="41" l="1"/>
  <c r="A40" i="41"/>
  <c r="A13" i="42" s="1"/>
  <c r="E39" i="41"/>
  <c r="G39" i="41" s="1"/>
  <c r="H39" i="41" s="1"/>
  <c r="I39" i="41" s="1"/>
  <c r="J37" i="41"/>
  <c r="K36" i="41"/>
  <c r="A14" i="42" l="1"/>
  <c r="E13" i="42"/>
  <c r="G13" i="42" s="1"/>
  <c r="H13" i="42" s="1"/>
  <c r="C10" i="42"/>
  <c r="D10" i="42" s="1"/>
  <c r="L13" i="42"/>
  <c r="K37" i="41"/>
  <c r="J38" i="41"/>
  <c r="E40" i="41"/>
  <c r="G40" i="41" s="1"/>
  <c r="H40" i="41" s="1"/>
  <c r="I40" i="41" s="1"/>
  <c r="L40" i="41"/>
  <c r="L41" i="41" s="1"/>
  <c r="I13" i="42" l="1"/>
  <c r="J13" i="42"/>
  <c r="A15" i="42"/>
  <c r="E14" i="42"/>
  <c r="G14" i="42" s="1"/>
  <c r="H14" i="42" s="1"/>
  <c r="I14" i="42" s="1"/>
  <c r="L14" i="42"/>
  <c r="K38" i="41"/>
  <c r="J39" i="41"/>
  <c r="A16" i="42" l="1"/>
  <c r="E15" i="42"/>
  <c r="G15" i="42" s="1"/>
  <c r="H15" i="42" s="1"/>
  <c r="I15" i="42" s="1"/>
  <c r="L15" i="42"/>
  <c r="K13" i="42"/>
  <c r="J14" i="42"/>
  <c r="K39" i="41"/>
  <c r="J40" i="41"/>
  <c r="J15" i="42" l="1"/>
  <c r="K14" i="42"/>
  <c r="A17" i="42"/>
  <c r="L16" i="42"/>
  <c r="E16" i="42"/>
  <c r="G16" i="42" s="1"/>
  <c r="H16" i="42" s="1"/>
  <c r="I16" i="42" s="1"/>
  <c r="K40" i="41"/>
  <c r="J43" i="41"/>
  <c r="L17" i="42" l="1"/>
  <c r="E17" i="42"/>
  <c r="G17" i="42" s="1"/>
  <c r="H17" i="42" s="1"/>
  <c r="I17" i="42" s="1"/>
  <c r="A18" i="42"/>
  <c r="J16" i="42"/>
  <c r="K15" i="42"/>
  <c r="E20" i="3"/>
  <c r="G43" i="41"/>
  <c r="J44" i="41"/>
  <c r="K16" i="42" l="1"/>
  <c r="J17" i="42"/>
  <c r="A19" i="42"/>
  <c r="L18" i="42"/>
  <c r="E18" i="42"/>
  <c r="G18" i="42" s="1"/>
  <c r="H18" i="42" s="1"/>
  <c r="I18" i="42" s="1"/>
  <c r="I44" i="41"/>
  <c r="F20" i="3"/>
  <c r="J46" i="41"/>
  <c r="G44" i="41"/>
  <c r="A20" i="42" l="1"/>
  <c r="L19" i="42"/>
  <c r="E19" i="42"/>
  <c r="G19" i="42" s="1"/>
  <c r="H19" i="42" s="1"/>
  <c r="I19" i="42" s="1"/>
  <c r="K17" i="42"/>
  <c r="J18" i="42"/>
  <c r="G46" i="41"/>
  <c r="I46" i="41"/>
  <c r="H20" i="3"/>
  <c r="K18" i="42" l="1"/>
  <c r="J19" i="42"/>
  <c r="A21" i="42"/>
  <c r="E20" i="42"/>
  <c r="G20" i="42" s="1"/>
  <c r="H20" i="42" s="1"/>
  <c r="I20" i="42" s="1"/>
  <c r="L20" i="42"/>
  <c r="A22" i="42" l="1"/>
  <c r="L21" i="42"/>
  <c r="E21" i="42"/>
  <c r="G21" i="42" s="1"/>
  <c r="H21" i="42" s="1"/>
  <c r="I21" i="42" s="1"/>
  <c r="K19" i="42"/>
  <c r="J20" i="42"/>
  <c r="J21" i="42" l="1"/>
  <c r="K20" i="42"/>
  <c r="A23" i="42"/>
  <c r="L22" i="42"/>
  <c r="E22" i="42"/>
  <c r="G22" i="42" s="1"/>
  <c r="H22" i="42" s="1"/>
  <c r="I22" i="42" s="1"/>
  <c r="A24" i="42" l="1"/>
  <c r="L23" i="42"/>
  <c r="E23" i="42"/>
  <c r="G23" i="42" s="1"/>
  <c r="H23" i="42" s="1"/>
  <c r="I23" i="42" s="1"/>
  <c r="K21" i="42"/>
  <c r="J22" i="42"/>
  <c r="K22" i="42" l="1"/>
  <c r="J23" i="42"/>
  <c r="A25" i="42"/>
  <c r="L24" i="42"/>
  <c r="E24" i="42"/>
  <c r="G24" i="42" s="1"/>
  <c r="H24" i="42" s="1"/>
  <c r="I24" i="42" s="1"/>
  <c r="E25" i="42" l="1"/>
  <c r="G25" i="42" s="1"/>
  <c r="H25" i="42" s="1"/>
  <c r="I25" i="42" s="1"/>
  <c r="A26" i="42"/>
  <c r="L25" i="42"/>
  <c r="K23" i="42"/>
  <c r="J24" i="42"/>
  <c r="K24" i="42" l="1"/>
  <c r="J25" i="42"/>
  <c r="E26" i="42"/>
  <c r="G26" i="42" s="1"/>
  <c r="H26" i="42" s="1"/>
  <c r="I26" i="42" s="1"/>
  <c r="A27" i="42"/>
  <c r="L26" i="42"/>
  <c r="E27" i="42" l="1"/>
  <c r="G27" i="42" s="1"/>
  <c r="H27" i="42" s="1"/>
  <c r="I27" i="42" s="1"/>
  <c r="A28" i="42"/>
  <c r="L27" i="42"/>
  <c r="K25" i="42"/>
  <c r="J26" i="42"/>
  <c r="K26" i="42" l="1"/>
  <c r="J27" i="42"/>
  <c r="E28" i="42"/>
  <c r="G28" i="42" s="1"/>
  <c r="H28" i="42" s="1"/>
  <c r="I28" i="42" s="1"/>
  <c r="A29" i="42"/>
  <c r="L28" i="42"/>
  <c r="E29" i="42" l="1"/>
  <c r="G29" i="42" s="1"/>
  <c r="H29" i="42" s="1"/>
  <c r="I29" i="42" s="1"/>
  <c r="A30" i="42"/>
  <c r="L29" i="42"/>
  <c r="J28" i="42"/>
  <c r="K27" i="42"/>
  <c r="K28" i="42" l="1"/>
  <c r="J29" i="42"/>
  <c r="E30" i="42"/>
  <c r="G30" i="42" s="1"/>
  <c r="H30" i="42" s="1"/>
  <c r="I30" i="42" s="1"/>
  <c r="A31" i="42"/>
  <c r="L30" i="42"/>
  <c r="A32" i="42" l="1"/>
  <c r="L31" i="42"/>
  <c r="K29" i="42"/>
  <c r="J30" i="42"/>
  <c r="K30" i="42" l="1"/>
  <c r="J31" i="42"/>
  <c r="E32" i="42"/>
  <c r="G32" i="42" s="1"/>
  <c r="H32" i="42" s="1"/>
  <c r="I32" i="42" s="1"/>
  <c r="A33" i="42"/>
  <c r="L32" i="42"/>
  <c r="E33" i="42" l="1"/>
  <c r="G33" i="42" s="1"/>
  <c r="H33" i="42" s="1"/>
  <c r="I33" i="42" s="1"/>
  <c r="L33" i="42"/>
  <c r="A34" i="42"/>
  <c r="K31" i="42"/>
  <c r="J32" i="42"/>
  <c r="J33" i="42" l="1"/>
  <c r="K32" i="42"/>
  <c r="A35" i="42"/>
  <c r="L34" i="42"/>
  <c r="E35" i="42" l="1"/>
  <c r="G35" i="42" s="1"/>
  <c r="H35" i="42" s="1"/>
  <c r="I35" i="42" s="1"/>
  <c r="A36" i="42"/>
  <c r="L35" i="42"/>
  <c r="K33" i="42"/>
  <c r="J34" i="42"/>
  <c r="K34" i="42" l="1"/>
  <c r="J35" i="42"/>
  <c r="E36" i="42"/>
  <c r="G36" i="42" s="1"/>
  <c r="H36" i="42" s="1"/>
  <c r="I36" i="42" s="1"/>
  <c r="L36" i="42"/>
  <c r="A37" i="42"/>
  <c r="L37" i="42" l="1"/>
  <c r="A38" i="42"/>
  <c r="K35" i="42"/>
  <c r="J36" i="42"/>
  <c r="J37" i="42" l="1"/>
  <c r="K36" i="42"/>
  <c r="A39" i="42"/>
  <c r="L38" i="42"/>
  <c r="L39" i="42" l="1"/>
  <c r="E39" i="42"/>
  <c r="G39" i="42" s="1"/>
  <c r="H39" i="42" s="1"/>
  <c r="I39" i="42" s="1"/>
  <c r="A40" i="42"/>
  <c r="J38" i="42"/>
  <c r="K37" i="42"/>
  <c r="J39" i="42" l="1"/>
  <c r="K38" i="42"/>
  <c r="E40" i="42"/>
  <c r="G40" i="42" s="1"/>
  <c r="H40" i="42" s="1"/>
  <c r="I40" i="42" s="1"/>
  <c r="L40" i="42"/>
  <c r="L41" i="42" s="1"/>
  <c r="J40" i="42" l="1"/>
  <c r="K39" i="42"/>
  <c r="K40" i="42" l="1"/>
  <c r="J43" i="42"/>
  <c r="G43" i="42" l="1"/>
  <c r="J44" i="42"/>
  <c r="G44" i="42" l="1"/>
  <c r="I44" i="42"/>
  <c r="J46" i="42"/>
  <c r="I46" i="42" l="1"/>
  <c r="G46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jeveraardt</author>
    <author>Andrew Smee</author>
    <author>jeveraar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Enter your name and team name once here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A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B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</authors>
  <commentList>
    <comment ref="B12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D00-000003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</authors>
  <commentList>
    <comment ref="B12" authorId="0" shapeId="0" xr:uid="{E3B00A69-2DC9-4EC4-89B3-3BEB0062DE0D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52863A81-1850-40F2-8C1C-8F871EA7F5AD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BC3962E-5F60-4FDA-A745-C5EFEA7BB7F9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5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6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7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jeveraardt</author>
    <author>Andrew Smee</author>
    <author>jeveraar</author>
  </authors>
  <commentList>
    <comment ref="C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Enter your name and team name once here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1" shapeId="0" xr:uid="{00000000-0006-0000-0800-000002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1" shapeId="0" xr:uid="{00000000-0006-0000-0800-000003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1" shapeId="0" xr:uid="{00000000-0006-0000-0800-000004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1" shapeId="0" xr:uid="{00000000-0006-0000-0800-000005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1" shapeId="0" xr:uid="{00000000-0006-0000-0800-000007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2" shapeId="0" xr:uid="{00000000-0006-0000-0800-000008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Smee</author>
    <author>jeveraar</author>
  </authors>
  <commentList>
    <comment ref="K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Enter normal hours of work per 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Enter Number of Days at work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Enter Days at work as: Mo,Tu,We,Th,Fr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Enter Start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Enter Finish Time in HH:MM format</t>
        </r>
      </text>
    </comment>
    <comment ref="D12" authorId="0" shapeId="0" xr:uid="{00000000-0006-0000-0900-000006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1" shapeId="0" xr:uid="{00000000-0006-0000-0900-000007000000}">
      <text>
        <r>
          <rPr>
            <b/>
            <sz val="9"/>
            <color indexed="81"/>
            <rFont val="Tahoma"/>
            <family val="2"/>
          </rPr>
          <t xml:space="preserve">Tip: Change the weekend rate to 1.00 if travelling only.
</t>
        </r>
      </text>
    </comment>
    <comment ref="G45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Enter Break Time in HH:MM format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<sst xmlns="http://schemas.openxmlformats.org/spreadsheetml/2006/main" count="703" uniqueCount="98">
  <si>
    <t>Refer to the Charles Sturt University Enterprise Agreement 2023-2025 Clause 24 for information relating to  Flexible Working Hours Scheme For Professional/General Employees</t>
  </si>
  <si>
    <t>Period</t>
  </si>
  <si>
    <t>Summary</t>
  </si>
  <si>
    <t>Total</t>
  </si>
  <si>
    <t>Hours</t>
  </si>
  <si>
    <t>Hours for the month</t>
  </si>
  <si>
    <t>C/Fwd</t>
  </si>
  <si>
    <t>Ordinary</t>
  </si>
  <si>
    <t>Worked</t>
  </si>
  <si>
    <t>Previous</t>
  </si>
  <si>
    <t>Next</t>
  </si>
  <si>
    <t>Flexible Working Hours Scheme</t>
  </si>
  <si>
    <t xml:space="preserve"> 2025 Flexi-Timesheet</t>
  </si>
  <si>
    <t>Name:</t>
  </si>
  <si>
    <t>Team Name:</t>
  </si>
  <si>
    <t>Hours per Day</t>
  </si>
  <si>
    <t>Accounting Period:</t>
  </si>
  <si>
    <t>Days per Week</t>
  </si>
  <si>
    <t>Work Days</t>
  </si>
  <si>
    <t>Mo,Tu,We,Th,Fr</t>
  </si>
  <si>
    <t>Date</t>
  </si>
  <si>
    <t>Start Time</t>
  </si>
  <si>
    <t>Finish Time</t>
  </si>
  <si>
    <t>Unpaid Breaks</t>
  </si>
  <si>
    <t>Comments/Leave</t>
  </si>
  <si>
    <t>Rate</t>
  </si>
  <si>
    <t>Elapsed Time</t>
  </si>
  <si>
    <t>Decimal Hours</t>
  </si>
  <si>
    <t>Total Hours</t>
  </si>
  <si>
    <t>Cum. Dec.</t>
  </si>
  <si>
    <t>Cumulative Total</t>
  </si>
  <si>
    <t>Concessional Half Day</t>
  </si>
  <si>
    <t>Total ordinary hours for accounting period</t>
  </si>
  <si>
    <t>Total actual hours worked in accounting period</t>
  </si>
  <si>
    <t>Difference</t>
  </si>
  <si>
    <t>If applicable, carry over from previous period</t>
  </si>
  <si>
    <t>0:00</t>
  </si>
  <si>
    <t>Credit</t>
  </si>
  <si>
    <t>Carry over to following period</t>
  </si>
  <si>
    <t>Signature</t>
  </si>
  <si>
    <t>Certified Correct</t>
  </si>
  <si>
    <t>(Employee)</t>
  </si>
  <si>
    <t>(Supervisor)</t>
  </si>
  <si>
    <t>Completed timesheets shall be authorised as correct by the supervisor and filed as an auditable document for 7yrs</t>
  </si>
  <si>
    <t>INSERT Comments/Leave below:</t>
  </si>
  <si>
    <t>Annual Leave</t>
  </si>
  <si>
    <t>Flexi Day</t>
  </si>
  <si>
    <t>Leave Without Pay</t>
  </si>
  <si>
    <t>Long Service Leave</t>
  </si>
  <si>
    <t>Public Holiday</t>
  </si>
  <si>
    <t>Sick Leave</t>
  </si>
  <si>
    <t>Special Leave</t>
  </si>
  <si>
    <t>Maternity Leave</t>
  </si>
  <si>
    <t>Add others here from Row 68-76</t>
  </si>
  <si>
    <t>Orientation</t>
  </si>
  <si>
    <t>Carer's Leave</t>
  </si>
  <si>
    <t>Left early for appointment</t>
  </si>
  <si>
    <t>Select type of leave taken</t>
  </si>
  <si>
    <t>Listed Holidays</t>
  </si>
  <si>
    <t>Day Abbreviations</t>
  </si>
  <si>
    <t>Holiday Types</t>
  </si>
  <si>
    <t>Holiday Type</t>
  </si>
  <si>
    <t>Holiday</t>
  </si>
  <si>
    <t>Paid?</t>
  </si>
  <si>
    <t>Code</t>
  </si>
  <si>
    <t>Day of Week</t>
  </si>
  <si>
    <t>Abbrev.</t>
  </si>
  <si>
    <t>Type</t>
  </si>
  <si>
    <t>Listed Holiday</t>
  </si>
  <si>
    <t>Monday</t>
  </si>
  <si>
    <t>Mo</t>
  </si>
  <si>
    <t xml:space="preserve">Additional Day  </t>
  </si>
  <si>
    <t>Tuesday</t>
  </si>
  <si>
    <t>Tu</t>
  </si>
  <si>
    <t>Australia Day</t>
  </si>
  <si>
    <t>Wednesday</t>
  </si>
  <si>
    <t>We</t>
  </si>
  <si>
    <t>Half Day Concessional</t>
  </si>
  <si>
    <t>Thursday</t>
  </si>
  <si>
    <t>Th</t>
  </si>
  <si>
    <t>Good Friday</t>
  </si>
  <si>
    <t>Friday</t>
  </si>
  <si>
    <t>Fr</t>
  </si>
  <si>
    <t>Easter Monday</t>
  </si>
  <si>
    <t>Saturday</t>
  </si>
  <si>
    <t>Sa</t>
  </si>
  <si>
    <t>ANZAC Day</t>
  </si>
  <si>
    <t>Sunday</t>
  </si>
  <si>
    <t>Su</t>
  </si>
  <si>
    <t>King's Birthday</t>
  </si>
  <si>
    <t>Labour Day</t>
  </si>
  <si>
    <t>Funeral</t>
  </si>
  <si>
    <t>Christmas Day</t>
  </si>
  <si>
    <t>Boxing Day</t>
  </si>
  <si>
    <t>Bank Holiday Date (TBC)</t>
  </si>
  <si>
    <t xml:space="preserve">Bank Holiday </t>
  </si>
  <si>
    <t>New Year's Day</t>
  </si>
  <si>
    <t>https://www.nsw.gov.au/about-nsw/public-holidays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</si>
</sst>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mmmm\ d\,\ yyyy"/>
    <numFmt numFmtId="166" formatCode="dd\-mmm\-yyyy"/>
    <numFmt numFmtId="167" formatCode="dd\-mmm"/>
  </numFmts>
  <fonts count="24">
    <font>
      <sz val="10"/>
      <name val="Arial"/>
    </font>
    <font>
      <b/>
      <sz val="18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26"/>
      <name val="Arial"/>
      <family val="2"/>
    </font>
    <font>
      <b/>
      <sz val="10"/>
      <color indexed="9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2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E3E2"/>
        <bgColor indexed="64"/>
      </patternFill>
    </fill>
    <fill>
      <patternFill patternType="solid">
        <fgColor rgb="FFF0DEDE"/>
        <bgColor indexed="64"/>
      </patternFill>
    </fill>
    <fill>
      <patternFill patternType="solid">
        <fgColor rgb="FFF1EFF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</cellStyleXfs>
  <cellXfs count="251">
    <xf numFmtId="0" fontId="0" fillId="0" borderId="0" xfId="0"/>
    <xf numFmtId="166" fontId="0" fillId="0" borderId="0" xfId="0" applyNumberFormat="1"/>
    <xf numFmtId="0" fontId="6" fillId="0" borderId="0" xfId="0" applyFo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left"/>
    </xf>
    <xf numFmtId="0" fontId="0" fillId="0" borderId="23" xfId="0" applyBorder="1"/>
    <xf numFmtId="0" fontId="0" fillId="0" borderId="16" xfId="0" applyBorder="1"/>
    <xf numFmtId="0" fontId="0" fillId="0" borderId="26" xfId="0" applyBorder="1"/>
    <xf numFmtId="0" fontId="10" fillId="2" borderId="0" xfId="0" applyFont="1" applyFill="1" applyAlignment="1">
      <alignment horizontal="centerContinuous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4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166" fontId="6" fillId="0" borderId="0" xfId="0" applyNumberFormat="1" applyFont="1"/>
    <xf numFmtId="2" fontId="0" fillId="0" borderId="0" xfId="0" applyNumberFormat="1"/>
    <xf numFmtId="2" fontId="6" fillId="0" borderId="0" xfId="0" applyNumberFormat="1" applyFont="1"/>
    <xf numFmtId="0" fontId="11" fillId="0" borderId="0" xfId="0" applyFont="1"/>
    <xf numFmtId="0" fontId="0" fillId="0" borderId="22" xfId="0" applyBorder="1"/>
    <xf numFmtId="0" fontId="0" fillId="0" borderId="35" xfId="0" applyBorder="1"/>
    <xf numFmtId="0" fontId="6" fillId="0" borderId="3" xfId="0" applyFont="1" applyBorder="1"/>
    <xf numFmtId="166" fontId="0" fillId="0" borderId="38" xfId="0" applyNumberFormat="1" applyBorder="1" applyAlignment="1">
      <alignment horizontal="center"/>
    </xf>
    <xf numFmtId="0" fontId="0" fillId="0" borderId="27" xfId="0" applyBorder="1"/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36" xfId="0" applyBorder="1" applyAlignment="1">
      <alignment horizontal="right"/>
    </xf>
    <xf numFmtId="166" fontId="0" fillId="0" borderId="45" xfId="0" applyNumberFormat="1" applyBorder="1" applyAlignment="1">
      <alignment horizontal="center"/>
    </xf>
    <xf numFmtId="0" fontId="0" fillId="0" borderId="46" xfId="0" applyBorder="1" applyAlignment="1">
      <alignment horizontal="left"/>
    </xf>
    <xf numFmtId="4" fontId="0" fillId="0" borderId="23" xfId="0" applyNumberFormat="1" applyBorder="1"/>
    <xf numFmtId="2" fontId="0" fillId="0" borderId="23" xfId="0" applyNumberFormat="1" applyBorder="1"/>
    <xf numFmtId="4" fontId="0" fillId="0" borderId="41" xfId="0" applyNumberFormat="1" applyBorder="1"/>
    <xf numFmtId="167" fontId="0" fillId="0" borderId="51" xfId="0" applyNumberFormat="1" applyBorder="1"/>
    <xf numFmtId="0" fontId="0" fillId="0" borderId="41" xfId="0" applyBorder="1"/>
    <xf numFmtId="166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15" fillId="0" borderId="0" xfId="1" applyNumberFormat="1" applyAlignment="1" applyProtection="1">
      <alignment horizontal="left"/>
    </xf>
    <xf numFmtId="0" fontId="16" fillId="0" borderId="0" xfId="0" applyFont="1"/>
    <xf numFmtId="0" fontId="17" fillId="0" borderId="0" xfId="0" applyFont="1"/>
    <xf numFmtId="20" fontId="0" fillId="0" borderId="37" xfId="0" applyNumberFormat="1" applyBorder="1" applyAlignment="1" applyProtection="1">
      <alignment horizontal="center"/>
      <protection locked="0"/>
    </xf>
    <xf numFmtId="20" fontId="6" fillId="0" borderId="26" xfId="0" applyNumberFormat="1" applyFont="1" applyBorder="1" applyAlignment="1" applyProtection="1">
      <alignment horizontal="left"/>
      <protection locked="0"/>
    </xf>
    <xf numFmtId="20" fontId="0" fillId="0" borderId="23" xfId="0" applyNumberFormat="1" applyBorder="1" applyAlignment="1" applyProtection="1">
      <alignment horizontal="center"/>
      <protection locked="0"/>
    </xf>
    <xf numFmtId="20" fontId="6" fillId="0" borderId="32" xfId="0" applyNumberFormat="1" applyFont="1" applyBorder="1" applyAlignment="1" applyProtection="1">
      <alignment horizontal="left"/>
      <protection locked="0"/>
    </xf>
    <xf numFmtId="0" fontId="0" fillId="0" borderId="32" xfId="0" applyBorder="1"/>
    <xf numFmtId="0" fontId="3" fillId="3" borderId="34" xfId="0" applyFont="1" applyFill="1" applyBorder="1"/>
    <xf numFmtId="0" fontId="3" fillId="3" borderId="31" xfId="0" applyFont="1" applyFill="1" applyBorder="1" applyAlignment="1">
      <alignment wrapText="1"/>
    </xf>
    <xf numFmtId="0" fontId="3" fillId="3" borderId="30" xfId="0" applyFont="1" applyFill="1" applyBorder="1" applyAlignment="1">
      <alignment horizontal="center"/>
    </xf>
    <xf numFmtId="0" fontId="3" fillId="3" borderId="29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166" fontId="0" fillId="3" borderId="42" xfId="0" applyNumberFormat="1" applyFill="1" applyBorder="1" applyAlignment="1">
      <alignment horizontal="center"/>
    </xf>
    <xf numFmtId="0" fontId="0" fillId="3" borderId="43" xfId="0" applyFill="1" applyBorder="1"/>
    <xf numFmtId="0" fontId="0" fillId="3" borderId="44" xfId="0" applyFill="1" applyBorder="1" applyAlignment="1">
      <alignment horizontal="left"/>
    </xf>
    <xf numFmtId="20" fontId="6" fillId="0" borderId="26" xfId="0" applyNumberFormat="1" applyFont="1" applyBorder="1" applyAlignment="1">
      <alignment horizontal="left"/>
    </xf>
    <xf numFmtId="0" fontId="3" fillId="3" borderId="56" xfId="0" applyFont="1" applyFill="1" applyBorder="1" applyAlignment="1">
      <alignment horizontal="right"/>
    </xf>
    <xf numFmtId="166" fontId="10" fillId="2" borderId="42" xfId="0" applyNumberFormat="1" applyFont="1" applyFill="1" applyBorder="1" applyAlignment="1">
      <alignment horizontal="centerContinuous"/>
    </xf>
    <xf numFmtId="0" fontId="10" fillId="2" borderId="43" xfId="0" applyFont="1" applyFill="1" applyBorder="1" applyAlignment="1">
      <alignment horizontal="centerContinuous"/>
    </xf>
    <xf numFmtId="20" fontId="11" fillId="2" borderId="44" xfId="0" applyNumberFormat="1" applyFont="1" applyFill="1" applyBorder="1" applyAlignment="1">
      <alignment horizontal="centerContinuous"/>
    </xf>
    <xf numFmtId="166" fontId="3" fillId="3" borderId="57" xfId="0" applyNumberFormat="1" applyFont="1" applyFill="1" applyBorder="1" applyAlignment="1">
      <alignment horizontal="center"/>
    </xf>
    <xf numFmtId="20" fontId="3" fillId="3" borderId="58" xfId="0" applyNumberFormat="1" applyFont="1" applyFill="1" applyBorder="1" applyAlignment="1">
      <alignment horizontal="left"/>
    </xf>
    <xf numFmtId="166" fontId="0" fillId="0" borderId="59" xfId="0" applyNumberFormat="1" applyBorder="1" applyAlignment="1">
      <alignment horizontal="center"/>
    </xf>
    <xf numFmtId="0" fontId="6" fillId="0" borderId="23" xfId="0" applyFont="1" applyBorder="1"/>
    <xf numFmtId="166" fontId="6" fillId="0" borderId="45" xfId="0" applyNumberFormat="1" applyFont="1" applyBorder="1" applyAlignment="1">
      <alignment horizontal="center"/>
    </xf>
    <xf numFmtId="20" fontId="0" fillId="4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6" fillId="4" borderId="0" xfId="0" applyFont="1" applyFill="1" applyAlignment="1" applyProtection="1">
      <alignment horizontal="right"/>
      <protection locked="0"/>
    </xf>
    <xf numFmtId="49" fontId="6" fillId="4" borderId="11" xfId="0" applyNumberFormat="1" applyFont="1" applyFill="1" applyBorder="1" applyAlignment="1" applyProtection="1">
      <alignment horizontal="right"/>
      <protection locked="0"/>
    </xf>
    <xf numFmtId="2" fontId="0" fillId="5" borderId="7" xfId="0" applyNumberFormat="1" applyFill="1" applyBorder="1"/>
    <xf numFmtId="2" fontId="0" fillId="5" borderId="11" xfId="0" applyNumberFormat="1" applyFill="1" applyBorder="1"/>
    <xf numFmtId="2" fontId="0" fillId="5" borderId="18" xfId="0" applyNumberFormat="1" applyFill="1" applyBorder="1"/>
    <xf numFmtId="166" fontId="3" fillId="6" borderId="13" xfId="0" applyNumberFormat="1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2" fontId="3" fillId="6" borderId="14" xfId="0" applyNumberFormat="1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right" wrapText="1"/>
    </xf>
    <xf numFmtId="0" fontId="3" fillId="6" borderId="15" xfId="0" applyFont="1" applyFill="1" applyBorder="1" applyAlignment="1">
      <alignment horizontal="center" wrapText="1"/>
    </xf>
    <xf numFmtId="166" fontId="0" fillId="6" borderId="3" xfId="0" applyNumberFormat="1" applyFill="1" applyBorder="1" applyAlignment="1">
      <alignment horizontal="center"/>
    </xf>
    <xf numFmtId="2" fontId="0" fillId="6" borderId="5" xfId="0" applyNumberFormat="1" applyFill="1" applyBorder="1"/>
    <xf numFmtId="4" fontId="0" fillId="6" borderId="6" xfId="0" applyNumberFormat="1" applyFill="1" applyBorder="1" applyAlignment="1">
      <alignment horizontal="center"/>
    </xf>
    <xf numFmtId="2" fontId="0" fillId="6" borderId="9" xfId="0" applyNumberFormat="1" applyFill="1" applyBorder="1"/>
    <xf numFmtId="2" fontId="0" fillId="6" borderId="16" xfId="0" applyNumberFormat="1" applyFill="1" applyBorder="1" applyAlignment="1">
      <alignment horizontal="center"/>
    </xf>
    <xf numFmtId="4" fontId="0" fillId="6" borderId="10" xfId="0" applyNumberFormat="1" applyFill="1" applyBorder="1" applyAlignment="1">
      <alignment horizontal="center"/>
    </xf>
    <xf numFmtId="166" fontId="16" fillId="6" borderId="17" xfId="0" applyNumberFormat="1" applyFont="1" applyFill="1" applyBorder="1" applyAlignment="1">
      <alignment horizontal="center"/>
    </xf>
    <xf numFmtId="20" fontId="16" fillId="6" borderId="21" xfId="0" applyNumberFormat="1" applyFont="1" applyFill="1" applyBorder="1" applyAlignment="1" applyProtection="1">
      <alignment horizontal="center"/>
      <protection locked="0"/>
    </xf>
    <xf numFmtId="20" fontId="16" fillId="6" borderId="21" xfId="0" applyNumberFormat="1" applyFont="1" applyFill="1" applyBorder="1" applyProtection="1">
      <protection locked="0"/>
    </xf>
    <xf numFmtId="2" fontId="16" fillId="6" borderId="21" xfId="0" applyNumberFormat="1" applyFont="1" applyFill="1" applyBorder="1" applyProtection="1">
      <protection locked="0"/>
    </xf>
    <xf numFmtId="20" fontId="16" fillId="6" borderId="21" xfId="0" applyNumberFormat="1" applyFont="1" applyFill="1" applyBorder="1" applyAlignment="1" applyProtection="1">
      <alignment horizontal="center"/>
      <protection hidden="1"/>
    </xf>
    <xf numFmtId="2" fontId="16" fillId="6" borderId="18" xfId="0" applyNumberFormat="1" applyFont="1" applyFill="1" applyBorder="1"/>
    <xf numFmtId="2" fontId="16" fillId="6" borderId="34" xfId="0" applyNumberFormat="1" applyFont="1" applyFill="1" applyBorder="1" applyAlignment="1">
      <alignment horizontal="center"/>
    </xf>
    <xf numFmtId="4" fontId="16" fillId="6" borderId="19" xfId="0" applyNumberFormat="1" applyFont="1" applyFill="1" applyBorder="1" applyAlignment="1">
      <alignment horizontal="center"/>
    </xf>
    <xf numFmtId="166" fontId="16" fillId="6" borderId="3" xfId="0" applyNumberFormat="1" applyFont="1" applyFill="1" applyBorder="1" applyAlignment="1">
      <alignment horizontal="center"/>
    </xf>
    <xf numFmtId="20" fontId="16" fillId="6" borderId="16" xfId="0" applyNumberFormat="1" applyFont="1" applyFill="1" applyBorder="1" applyAlignment="1" applyProtection="1">
      <alignment horizontal="center"/>
      <protection locked="0"/>
    </xf>
    <xf numFmtId="20" fontId="16" fillId="6" borderId="16" xfId="0" applyNumberFormat="1" applyFont="1" applyFill="1" applyBorder="1" applyProtection="1">
      <protection locked="0"/>
    </xf>
    <xf numFmtId="2" fontId="16" fillId="6" borderId="33" xfId="0" applyNumberFormat="1" applyFont="1" applyFill="1" applyBorder="1" applyProtection="1">
      <protection locked="0"/>
    </xf>
    <xf numFmtId="20" fontId="16" fillId="6" borderId="33" xfId="0" applyNumberFormat="1" applyFont="1" applyFill="1" applyBorder="1" applyAlignment="1" applyProtection="1">
      <alignment horizontal="center"/>
      <protection hidden="1"/>
    </xf>
    <xf numFmtId="2" fontId="16" fillId="6" borderId="9" xfId="0" applyNumberFormat="1" applyFont="1" applyFill="1" applyBorder="1"/>
    <xf numFmtId="2" fontId="16" fillId="6" borderId="16" xfId="0" applyNumberFormat="1" applyFont="1" applyFill="1" applyBorder="1" applyAlignment="1">
      <alignment horizontal="center"/>
    </xf>
    <xf numFmtId="4" fontId="16" fillId="6" borderId="10" xfId="0" applyNumberFormat="1" applyFont="1" applyFill="1" applyBorder="1" applyAlignment="1">
      <alignment horizontal="center"/>
    </xf>
    <xf numFmtId="0" fontId="0" fillId="7" borderId="0" xfId="0" applyFill="1"/>
    <xf numFmtId="0" fontId="22" fillId="6" borderId="0" xfId="0" applyFont="1" applyFill="1"/>
    <xf numFmtId="0" fontId="11" fillId="6" borderId="0" xfId="0" applyFont="1" applyFill="1"/>
    <xf numFmtId="0" fontId="0" fillId="6" borderId="0" xfId="0" applyFill="1"/>
    <xf numFmtId="0" fontId="12" fillId="6" borderId="0" xfId="0" applyFont="1" applyFill="1" applyProtection="1">
      <protection hidden="1"/>
    </xf>
    <xf numFmtId="2" fontId="0" fillId="6" borderId="0" xfId="0" applyNumberFormat="1" applyFill="1" applyProtection="1">
      <protection hidden="1"/>
    </xf>
    <xf numFmtId="0" fontId="1" fillId="6" borderId="0" xfId="0" applyFont="1" applyFill="1" applyAlignment="1">
      <alignment horizontal="right"/>
    </xf>
    <xf numFmtId="0" fontId="13" fillId="6" borderId="0" xfId="0" applyFont="1" applyFill="1" applyProtection="1">
      <protection hidden="1"/>
    </xf>
    <xf numFmtId="2" fontId="11" fillId="6" borderId="0" xfId="0" applyNumberFormat="1" applyFont="1" applyFill="1" applyProtection="1">
      <protection hidden="1"/>
    </xf>
    <xf numFmtId="0" fontId="2" fillId="6" borderId="0" xfId="0" applyFont="1" applyFill="1" applyAlignment="1">
      <alignment horizontal="right"/>
    </xf>
    <xf numFmtId="166" fontId="0" fillId="6" borderId="0" xfId="0" applyNumberFormat="1" applyFill="1"/>
    <xf numFmtId="14" fontId="0" fillId="6" borderId="0" xfId="0" applyNumberFormat="1" applyFill="1"/>
    <xf numFmtId="166" fontId="6" fillId="6" borderId="0" xfId="0" applyNumberFormat="1" applyFont="1" applyFill="1"/>
    <xf numFmtId="166" fontId="22" fillId="6" borderId="0" xfId="0" applyNumberFormat="1" applyFont="1" applyFill="1"/>
    <xf numFmtId="166" fontId="5" fillId="6" borderId="0" xfId="0" applyNumberFormat="1" applyFont="1" applyFill="1" applyAlignment="1">
      <alignment horizontal="right"/>
    </xf>
    <xf numFmtId="2" fontId="0" fillId="6" borderId="0" xfId="0" applyNumberFormat="1" applyFill="1"/>
    <xf numFmtId="2" fontId="0" fillId="6" borderId="0" xfId="0" applyNumberFormat="1" applyFill="1" applyProtection="1">
      <protection locked="0"/>
    </xf>
    <xf numFmtId="0" fontId="0" fillId="6" borderId="0" xfId="0" applyFill="1" applyAlignment="1">
      <alignment horizontal="right"/>
    </xf>
    <xf numFmtId="167" fontId="7" fillId="6" borderId="0" xfId="0" applyNumberFormat="1" applyFont="1" applyFill="1" applyProtection="1">
      <protection locked="0"/>
    </xf>
    <xf numFmtId="0" fontId="7" fillId="6" borderId="0" xfId="0" applyFont="1" applyFill="1"/>
    <xf numFmtId="165" fontId="0" fillId="6" borderId="0" xfId="0" applyNumberFormat="1" applyFill="1" applyAlignment="1">
      <alignment horizontal="right"/>
    </xf>
    <xf numFmtId="0" fontId="0" fillId="6" borderId="0" xfId="0" applyFill="1" applyProtection="1">
      <protection locked="0"/>
    </xf>
    <xf numFmtId="166" fontId="0" fillId="6" borderId="1" xfId="0" applyNumberFormat="1" applyFill="1" applyBorder="1" applyAlignment="1">
      <alignment horizontal="center"/>
    </xf>
    <xf numFmtId="20" fontId="0" fillId="6" borderId="21" xfId="0" applyNumberFormat="1" applyFill="1" applyBorder="1" applyProtection="1">
      <protection locked="0"/>
    </xf>
    <xf numFmtId="2" fontId="0" fillId="6" borderId="54" xfId="0" applyNumberFormat="1" applyFill="1" applyBorder="1" applyProtection="1">
      <protection locked="0"/>
    </xf>
    <xf numFmtId="20" fontId="0" fillId="6" borderId="21" xfId="0" applyNumberFormat="1" applyFill="1" applyBorder="1" applyAlignment="1" applyProtection="1">
      <alignment horizontal="center"/>
      <protection hidden="1"/>
    </xf>
    <xf numFmtId="2" fontId="0" fillId="6" borderId="21" xfId="0" applyNumberFormat="1" applyFill="1" applyBorder="1" applyAlignment="1">
      <alignment horizontal="center"/>
    </xf>
    <xf numFmtId="20" fontId="0" fillId="6" borderId="16" xfId="0" applyNumberFormat="1" applyFill="1" applyBorder="1" applyProtection="1">
      <protection locked="0"/>
    </xf>
    <xf numFmtId="2" fontId="0" fillId="6" borderId="55" xfId="0" applyNumberFormat="1" applyFill="1" applyBorder="1" applyProtection="1">
      <protection locked="0"/>
    </xf>
    <xf numFmtId="20" fontId="0" fillId="6" borderId="33" xfId="0" applyNumberFormat="1" applyFill="1" applyBorder="1" applyAlignment="1" applyProtection="1">
      <alignment horizontal="center"/>
      <protection hidden="1"/>
    </xf>
    <xf numFmtId="166" fontId="16" fillId="6" borderId="1" xfId="0" applyNumberFormat="1" applyFont="1" applyFill="1" applyBorder="1" applyAlignment="1">
      <alignment horizontal="center"/>
    </xf>
    <xf numFmtId="20" fontId="16" fillId="6" borderId="52" xfId="0" applyNumberFormat="1" applyFont="1" applyFill="1" applyBorder="1" applyAlignment="1" applyProtection="1">
      <alignment horizontal="center"/>
      <protection locked="0"/>
    </xf>
    <xf numFmtId="2" fontId="16" fillId="6" borderId="54" xfId="0" applyNumberFormat="1" applyFont="1" applyFill="1" applyBorder="1" applyProtection="1">
      <protection locked="0"/>
    </xf>
    <xf numFmtId="2" fontId="16" fillId="6" borderId="5" xfId="0" applyNumberFormat="1" applyFont="1" applyFill="1" applyBorder="1"/>
    <xf numFmtId="2" fontId="16" fillId="6" borderId="21" xfId="0" applyNumberFormat="1" applyFont="1" applyFill="1" applyBorder="1" applyAlignment="1">
      <alignment horizontal="center"/>
    </xf>
    <xf numFmtId="4" fontId="16" fillId="6" borderId="6" xfId="0" applyNumberFormat="1" applyFont="1" applyFill="1" applyBorder="1" applyAlignment="1">
      <alignment horizontal="center"/>
    </xf>
    <xf numFmtId="20" fontId="16" fillId="6" borderId="53" xfId="0" applyNumberFormat="1" applyFont="1" applyFill="1" applyBorder="1" applyAlignment="1" applyProtection="1">
      <alignment horizontal="center"/>
      <protection locked="0"/>
    </xf>
    <xf numFmtId="2" fontId="16" fillId="6" borderId="55" xfId="0" applyNumberFormat="1" applyFont="1" applyFill="1" applyBorder="1" applyProtection="1">
      <protection locked="0"/>
    </xf>
    <xf numFmtId="20" fontId="6" fillId="6" borderId="21" xfId="0" applyNumberFormat="1" applyFont="1" applyFill="1" applyBorder="1" applyAlignment="1" applyProtection="1">
      <alignment horizontal="center"/>
      <protection locked="0"/>
    </xf>
    <xf numFmtId="2" fontId="0" fillId="6" borderId="21" xfId="0" applyNumberFormat="1" applyFill="1" applyBorder="1" applyProtection="1">
      <protection locked="0"/>
    </xf>
    <xf numFmtId="20" fontId="6" fillId="6" borderId="16" xfId="0" applyNumberFormat="1" applyFont="1" applyFill="1" applyBorder="1" applyAlignment="1" applyProtection="1">
      <alignment horizontal="center"/>
      <protection locked="0"/>
    </xf>
    <xf numFmtId="2" fontId="0" fillId="6" borderId="33" xfId="0" applyNumberFormat="1" applyFill="1" applyBorder="1" applyProtection="1">
      <protection locked="0"/>
    </xf>
    <xf numFmtId="166" fontId="16" fillId="6" borderId="0" xfId="0" applyNumberFormat="1" applyFont="1" applyFill="1"/>
    <xf numFmtId="0" fontId="16" fillId="6" borderId="0" xfId="0" applyFont="1" applyFill="1"/>
    <xf numFmtId="2" fontId="16" fillId="6" borderId="0" xfId="0" applyNumberFormat="1" applyFont="1" applyFill="1"/>
    <xf numFmtId="0" fontId="16" fillId="6" borderId="0" xfId="0" applyFont="1" applyFill="1" applyAlignment="1">
      <alignment horizontal="right"/>
    </xf>
    <xf numFmtId="2" fontId="16" fillId="6" borderId="0" xfId="0" applyNumberFormat="1" applyFont="1" applyFill="1" applyAlignment="1">
      <alignment horizontal="right"/>
    </xf>
    <xf numFmtId="4" fontId="16" fillId="6" borderId="0" xfId="0" applyNumberFormat="1" applyFont="1" applyFill="1" applyAlignment="1">
      <alignment horizontal="right"/>
    </xf>
    <xf numFmtId="4" fontId="16" fillId="6" borderId="0" xfId="0" applyNumberFormat="1" applyFont="1" applyFill="1"/>
    <xf numFmtId="0" fontId="16" fillId="6" borderId="0" xfId="0" applyFont="1" applyFill="1" applyProtection="1">
      <protection locked="0"/>
    </xf>
    <xf numFmtId="2" fontId="16" fillId="6" borderId="0" xfId="0" applyNumberFormat="1" applyFont="1" applyFill="1" applyProtection="1">
      <protection locked="0"/>
    </xf>
    <xf numFmtId="4" fontId="16" fillId="6" borderId="0" xfId="0" applyNumberFormat="1" applyFont="1" applyFill="1" applyAlignment="1" applyProtection="1">
      <alignment horizontal="right"/>
      <protection locked="0"/>
    </xf>
    <xf numFmtId="4" fontId="16" fillId="6" borderId="0" xfId="0" applyNumberFormat="1" applyFont="1" applyFill="1" applyProtection="1">
      <protection locked="0"/>
    </xf>
    <xf numFmtId="166" fontId="16" fillId="6" borderId="0" xfId="0" applyNumberFormat="1" applyFont="1" applyFill="1" applyAlignment="1" applyProtection="1">
      <alignment horizontal="right"/>
      <protection locked="0"/>
    </xf>
    <xf numFmtId="0" fontId="16" fillId="6" borderId="0" xfId="0" applyFont="1" applyFill="1" applyAlignment="1" applyProtection="1">
      <alignment horizontal="right"/>
      <protection locked="0"/>
    </xf>
    <xf numFmtId="166" fontId="20" fillId="6" borderId="0" xfId="0" applyNumberFormat="1" applyFont="1" applyFill="1" applyAlignment="1">
      <alignment horizontal="centerContinuous"/>
    </xf>
    <xf numFmtId="0" fontId="20" fillId="6" borderId="0" xfId="0" applyFont="1" applyFill="1" applyAlignment="1">
      <alignment horizontal="centerContinuous"/>
    </xf>
    <xf numFmtId="2" fontId="20" fillId="6" borderId="0" xfId="0" applyNumberFormat="1" applyFont="1" applyFill="1" applyAlignment="1">
      <alignment horizontal="centerContinuous"/>
    </xf>
    <xf numFmtId="166" fontId="3" fillId="7" borderId="0" xfId="0" applyNumberFormat="1" applyFont="1" applyFill="1"/>
    <xf numFmtId="166" fontId="6" fillId="7" borderId="0" xfId="0" applyNumberFormat="1" applyFont="1" applyFill="1" applyProtection="1">
      <protection locked="0"/>
    </xf>
    <xf numFmtId="0" fontId="6" fillId="7" borderId="0" xfId="0" applyFont="1" applyFill="1" applyProtection="1">
      <protection locked="0" hidden="1"/>
    </xf>
    <xf numFmtId="0" fontId="6" fillId="7" borderId="0" xfId="0" applyFont="1" applyFill="1" applyProtection="1">
      <protection locked="0"/>
    </xf>
    <xf numFmtId="166" fontId="3" fillId="7" borderId="0" xfId="0" applyNumberFormat="1" applyFont="1" applyFill="1" applyProtection="1">
      <protection locked="0"/>
    </xf>
    <xf numFmtId="166" fontId="0" fillId="7" borderId="0" xfId="0" applyNumberFormat="1" applyFill="1" applyProtection="1">
      <protection locked="0"/>
    </xf>
    <xf numFmtId="166" fontId="0" fillId="6" borderId="17" xfId="0" applyNumberFormat="1" applyFill="1" applyBorder="1" applyAlignment="1">
      <alignment horizontal="center"/>
    </xf>
    <xf numFmtId="2" fontId="0" fillId="6" borderId="18" xfId="0" applyNumberFormat="1" applyFill="1" applyBorder="1"/>
    <xf numFmtId="2" fontId="0" fillId="6" borderId="34" xfId="0" applyNumberFormat="1" applyFill="1" applyBorder="1" applyAlignment="1">
      <alignment horizontal="center"/>
    </xf>
    <xf numFmtId="4" fontId="0" fillId="6" borderId="19" xfId="0" applyNumberFormat="1" applyFill="1" applyBorder="1" applyAlignment="1">
      <alignment horizontal="center"/>
    </xf>
    <xf numFmtId="20" fontId="6" fillId="6" borderId="52" xfId="0" applyNumberFormat="1" applyFont="1" applyFill="1" applyBorder="1" applyAlignment="1" applyProtection="1">
      <alignment horizontal="center"/>
      <protection locked="0"/>
    </xf>
    <xf numFmtId="20" fontId="6" fillId="6" borderId="53" xfId="0" applyNumberFormat="1" applyFont="1" applyFill="1" applyBorder="1" applyAlignment="1" applyProtection="1">
      <alignment horizontal="center"/>
      <protection locked="0"/>
    </xf>
    <xf numFmtId="2" fontId="0" fillId="6" borderId="0" xfId="0" applyNumberFormat="1" applyFill="1" applyAlignment="1">
      <alignment horizontal="right"/>
    </xf>
    <xf numFmtId="4" fontId="0" fillId="6" borderId="0" xfId="0" applyNumberFormat="1" applyFill="1" applyAlignment="1">
      <alignment horizontal="right"/>
    </xf>
    <xf numFmtId="4" fontId="0" fillId="6" borderId="0" xfId="0" applyNumberFormat="1" applyFill="1"/>
    <xf numFmtId="20" fontId="6" fillId="6" borderId="11" xfId="2" applyNumberFormat="1" applyFont="1" applyFill="1" applyBorder="1" applyAlignment="1" applyProtection="1">
      <alignment horizontal="right"/>
      <protection locked="0"/>
    </xf>
    <xf numFmtId="0" fontId="6" fillId="6" borderId="0" xfId="0" applyFont="1" applyFill="1" applyProtection="1">
      <protection locked="0"/>
    </xf>
    <xf numFmtId="4" fontId="0" fillId="6" borderId="0" xfId="0" applyNumberFormat="1" applyFill="1" applyAlignment="1" applyProtection="1">
      <alignment horizontal="right"/>
      <protection locked="0"/>
    </xf>
    <xf numFmtId="4" fontId="0" fillId="6" borderId="0" xfId="0" applyNumberFormat="1" applyFill="1" applyProtection="1">
      <protection locked="0"/>
    </xf>
    <xf numFmtId="166" fontId="0" fillId="6" borderId="0" xfId="0" applyNumberFormat="1" applyFill="1" applyAlignment="1" applyProtection="1">
      <alignment horizontal="right"/>
      <protection locked="0"/>
    </xf>
    <xf numFmtId="0" fontId="0" fillId="6" borderId="0" xfId="0" applyFill="1" applyAlignment="1" applyProtection="1">
      <alignment horizontal="right"/>
      <protection locked="0"/>
    </xf>
    <xf numFmtId="166" fontId="3" fillId="6" borderId="0" xfId="0" applyNumberFormat="1" applyFont="1" applyFill="1" applyAlignment="1">
      <alignment horizontal="centerContinuous"/>
    </xf>
    <xf numFmtId="0" fontId="3" fillId="6" borderId="0" xfId="0" applyFont="1" applyFill="1" applyAlignment="1">
      <alignment horizontal="centerContinuous"/>
    </xf>
    <xf numFmtId="2" fontId="3" fillId="6" borderId="0" xfId="0" applyNumberFormat="1" applyFont="1" applyFill="1" applyAlignment="1">
      <alignment horizontal="centerContinuous"/>
    </xf>
    <xf numFmtId="166" fontId="3" fillId="6" borderId="0" xfId="0" applyNumberFormat="1" applyFont="1" applyFill="1"/>
    <xf numFmtId="166" fontId="6" fillId="6" borderId="0" xfId="0" applyNumberFormat="1" applyFont="1" applyFill="1" applyProtection="1">
      <protection locked="0"/>
    </xf>
    <xf numFmtId="0" fontId="6" fillId="6" borderId="0" xfId="0" applyFont="1" applyFill="1" applyProtection="1">
      <protection locked="0" hidden="1"/>
    </xf>
    <xf numFmtId="166" fontId="3" fillId="6" borderId="0" xfId="0" applyNumberFormat="1" applyFont="1" applyFill="1" applyProtection="1">
      <protection locked="0"/>
    </xf>
    <xf numFmtId="166" fontId="0" fillId="6" borderId="0" xfId="0" applyNumberFormat="1" applyFill="1" applyProtection="1">
      <protection locked="0"/>
    </xf>
    <xf numFmtId="0" fontId="6" fillId="6" borderId="0" xfId="0" applyFont="1" applyFill="1"/>
    <xf numFmtId="2" fontId="6" fillId="6" borderId="0" xfId="0" applyNumberFormat="1" applyFont="1" applyFill="1"/>
    <xf numFmtId="0" fontId="6" fillId="6" borderId="0" xfId="0" applyFont="1" applyFill="1" applyAlignment="1">
      <alignment horizontal="right"/>
    </xf>
    <xf numFmtId="2" fontId="6" fillId="6" borderId="0" xfId="0" applyNumberFormat="1" applyFont="1" applyFill="1" applyAlignment="1">
      <alignment horizontal="right"/>
    </xf>
    <xf numFmtId="4" fontId="6" fillId="6" borderId="0" xfId="0" applyNumberFormat="1" applyFont="1" applyFill="1" applyAlignment="1">
      <alignment horizontal="right"/>
    </xf>
    <xf numFmtId="166" fontId="6" fillId="8" borderId="1" xfId="0" applyNumberFormat="1" applyFont="1" applyFill="1" applyBorder="1" applyAlignment="1" applyProtection="1">
      <alignment horizontal="center"/>
      <protection locked="0"/>
    </xf>
    <xf numFmtId="166" fontId="0" fillId="8" borderId="2" xfId="0" applyNumberFormat="1" applyFill="1" applyBorder="1" applyAlignment="1">
      <alignment horizontal="center"/>
    </xf>
    <xf numFmtId="166" fontId="0" fillId="8" borderId="3" xfId="0" applyNumberFormat="1" applyFill="1" applyBorder="1" applyAlignment="1">
      <alignment horizontal="center"/>
    </xf>
    <xf numFmtId="2" fontId="0" fillId="8" borderId="26" xfId="0" applyNumberFormat="1" applyFill="1" applyBorder="1" applyProtection="1">
      <protection locked="0"/>
    </xf>
    <xf numFmtId="20" fontId="0" fillId="8" borderId="26" xfId="0" applyNumberFormat="1" applyFill="1" applyBorder="1" applyAlignment="1" applyProtection="1">
      <alignment horizontal="center"/>
      <protection hidden="1"/>
    </xf>
    <xf numFmtId="2" fontId="0" fillId="8" borderId="5" xfId="0" applyNumberFormat="1" applyFill="1" applyBorder="1"/>
    <xf numFmtId="2" fontId="0" fillId="8" borderId="37" xfId="0" applyNumberFormat="1" applyFill="1" applyBorder="1" applyAlignment="1">
      <alignment horizontal="center"/>
    </xf>
    <xf numFmtId="4" fontId="0" fillId="8" borderId="6" xfId="0" applyNumberFormat="1" applyFill="1" applyBorder="1" applyAlignment="1">
      <alignment horizontal="center"/>
    </xf>
    <xf numFmtId="2" fontId="0" fillId="8" borderId="7" xfId="0" applyNumberFormat="1" applyFill="1" applyBorder="1"/>
    <xf numFmtId="2" fontId="0" fillId="8" borderId="23" xfId="0" applyNumberFormat="1" applyFill="1" applyBorder="1" applyAlignment="1">
      <alignment horizontal="center"/>
    </xf>
    <xf numFmtId="4" fontId="0" fillId="8" borderId="8" xfId="0" applyNumberFormat="1" applyFill="1" applyBorder="1" applyAlignment="1">
      <alignment horizontal="center"/>
    </xf>
    <xf numFmtId="2" fontId="0" fillId="8" borderId="26" xfId="0" applyNumberFormat="1" applyFill="1" applyBorder="1" applyAlignment="1">
      <alignment horizontal="center"/>
    </xf>
    <xf numFmtId="2" fontId="0" fillId="8" borderId="32" xfId="0" applyNumberFormat="1" applyFill="1" applyBorder="1" applyProtection="1">
      <protection locked="0"/>
    </xf>
    <xf numFmtId="20" fontId="0" fillId="8" borderId="32" xfId="0" applyNumberFormat="1" applyFill="1" applyBorder="1" applyAlignment="1" applyProtection="1">
      <alignment horizontal="center"/>
      <protection hidden="1"/>
    </xf>
    <xf numFmtId="2" fontId="0" fillId="8" borderId="9" xfId="0" applyNumberFormat="1" applyFill="1" applyBorder="1"/>
    <xf numFmtId="2" fontId="0" fillId="8" borderId="16" xfId="0" applyNumberFormat="1" applyFill="1" applyBorder="1" applyAlignment="1">
      <alignment horizontal="center"/>
    </xf>
    <xf numFmtId="4" fontId="0" fillId="8" borderId="10" xfId="0" applyNumberFormat="1" applyFill="1" applyBorder="1" applyAlignment="1">
      <alignment horizontal="center"/>
    </xf>
    <xf numFmtId="166" fontId="0" fillId="8" borderId="4" xfId="0" applyNumberFormat="1" applyFill="1" applyBorder="1" applyAlignment="1">
      <alignment horizontal="center"/>
    </xf>
    <xf numFmtId="2" fontId="0" fillId="8" borderId="11" xfId="0" applyNumberFormat="1" applyFill="1" applyBorder="1"/>
    <xf numFmtId="4" fontId="0" fillId="8" borderId="12" xfId="0" applyNumberFormat="1" applyFill="1" applyBorder="1" applyAlignment="1">
      <alignment horizontal="center"/>
    </xf>
    <xf numFmtId="166" fontId="0" fillId="8" borderId="22" xfId="0" applyNumberFormat="1" applyFill="1" applyBorder="1" applyAlignment="1">
      <alignment horizontal="center"/>
    </xf>
    <xf numFmtId="2" fontId="0" fillId="8" borderId="18" xfId="0" applyNumberFormat="1" applyFill="1" applyBorder="1"/>
    <xf numFmtId="2" fontId="0" fillId="8" borderId="34" xfId="0" applyNumberFormat="1" applyFill="1" applyBorder="1" applyAlignment="1">
      <alignment horizontal="center"/>
    </xf>
    <xf numFmtId="4" fontId="0" fillId="8" borderId="19" xfId="0" applyNumberFormat="1" applyFill="1" applyBorder="1" applyAlignment="1">
      <alignment horizontal="center"/>
    </xf>
    <xf numFmtId="166" fontId="3" fillId="8" borderId="13" xfId="0" applyNumberFormat="1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2" fontId="3" fillId="8" borderId="14" xfId="0" applyNumberFormat="1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right" wrapText="1"/>
    </xf>
    <xf numFmtId="0" fontId="3" fillId="8" borderId="15" xfId="0" applyFont="1" applyFill="1" applyBorder="1" applyAlignment="1">
      <alignment horizontal="center" wrapText="1"/>
    </xf>
    <xf numFmtId="20" fontId="16" fillId="4" borderId="0" xfId="0" applyNumberFormat="1" applyFont="1" applyFill="1" applyProtection="1">
      <protection locked="0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6" fillId="8" borderId="47" xfId="0" applyFont="1" applyFill="1" applyBorder="1"/>
    <xf numFmtId="0" fontId="6" fillId="8" borderId="34" xfId="0" applyFont="1" applyFill="1" applyBorder="1"/>
    <xf numFmtId="0" fontId="6" fillId="8" borderId="18" xfId="0" applyFont="1" applyFill="1" applyBorder="1"/>
    <xf numFmtId="0" fontId="6" fillId="8" borderId="49" xfId="0" applyFont="1" applyFill="1" applyBorder="1" applyAlignment="1">
      <alignment horizontal="right"/>
    </xf>
    <xf numFmtId="0" fontId="6" fillId="8" borderId="26" xfId="0" applyFont="1" applyFill="1" applyBorder="1"/>
    <xf numFmtId="0" fontId="6" fillId="8" borderId="11" xfId="0" applyFont="1" applyFill="1" applyBorder="1"/>
    <xf numFmtId="20" fontId="6" fillId="0" borderId="23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8" borderId="48" xfId="0" applyFont="1" applyFill="1" applyBorder="1" applyAlignment="1">
      <alignment horizontal="left" vertical="top"/>
    </xf>
    <xf numFmtId="0" fontId="6" fillId="8" borderId="50" xfId="0" applyFont="1" applyFill="1" applyBorder="1" applyAlignment="1">
      <alignment horizontal="left" vertical="top"/>
    </xf>
    <xf numFmtId="0" fontId="6" fillId="8" borderId="34" xfId="0" applyFont="1" applyFill="1" applyBorder="1" applyAlignment="1">
      <alignment horizontal="left" vertical="top" wrapText="1"/>
    </xf>
    <xf numFmtId="0" fontId="6" fillId="8" borderId="26" xfId="0" applyFont="1" applyFill="1" applyBorder="1" applyAlignment="1">
      <alignment horizontal="left" vertical="top" wrapText="1"/>
    </xf>
    <xf numFmtId="0" fontId="23" fillId="8" borderId="0" xfId="1" applyFont="1" applyFill="1" applyAlignment="1" applyProtection="1">
      <alignment vertical="center" wrapText="1"/>
    </xf>
    <xf numFmtId="0" fontId="23" fillId="8" borderId="0" xfId="1" applyFont="1" applyFill="1" applyAlignment="1" applyProtection="1">
      <alignment vertical="center"/>
    </xf>
    <xf numFmtId="0" fontId="7" fillId="4" borderId="0" xfId="0" applyFont="1" applyFill="1" applyAlignment="1" applyProtection="1">
      <alignment horizontal="left"/>
      <protection locked="0"/>
    </xf>
    <xf numFmtId="0" fontId="21" fillId="6" borderId="18" xfId="0" applyFont="1" applyFill="1" applyBorder="1" applyAlignment="1">
      <alignment horizontal="center"/>
    </xf>
    <xf numFmtId="2" fontId="16" fillId="6" borderId="11" xfId="0" applyNumberFormat="1" applyFont="1" applyFill="1" applyBorder="1" applyAlignment="1" applyProtection="1">
      <alignment horizontal="right"/>
      <protection locked="0"/>
    </xf>
    <xf numFmtId="0" fontId="21" fillId="6" borderId="0" xfId="0" applyFont="1" applyFill="1" applyAlignment="1">
      <alignment horizontal="center"/>
    </xf>
    <xf numFmtId="2" fontId="0" fillId="6" borderId="11" xfId="0" applyNumberFormat="1" applyFill="1" applyBorder="1" applyAlignment="1" applyProtection="1">
      <alignment horizontal="right"/>
      <protection locked="0"/>
    </xf>
    <xf numFmtId="0" fontId="4" fillId="6" borderId="18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16" fillId="6" borderId="11" xfId="0" applyFont="1" applyFill="1" applyBorder="1" applyAlignment="1" applyProtection="1">
      <protection locked="0"/>
    </xf>
    <xf numFmtId="0" fontId="16" fillId="6" borderId="0" xfId="0" applyFont="1" applyFill="1" applyAlignment="1"/>
    <xf numFmtId="0" fontId="6" fillId="6" borderId="11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0" xfId="0" applyFill="1" applyAlignme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0DEDE"/>
      <color rgb="FFF1EFF0"/>
      <color rgb="FFFEEDD9"/>
      <color rgb="FFE0E8F2"/>
      <color rgb="FFCAE3E2"/>
      <color rgb="FFAAB1C5"/>
      <color rgb="FFB6BCCD"/>
      <color rgb="FFA1CECC"/>
      <color rgb="FFCFD3DE"/>
      <color rgb="FFA1C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 by Month Flexi-Time</a:t>
            </a:r>
            <a:r>
              <a:rPr lang="en-US" baseline="0"/>
              <a:t> </a:t>
            </a:r>
            <a:r>
              <a:rPr lang="en-US"/>
              <a:t>Balance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SUMMARY!$E$6:$E$7</c:f>
              <c:strCache>
                <c:ptCount val="2"/>
                <c:pt idx="0">
                  <c:v>Hours</c:v>
                </c:pt>
                <c:pt idx="1">
                  <c:v>Worked</c:v>
                </c:pt>
              </c:strCache>
            </c:strRef>
          </c:tx>
          <c:spPr>
            <a:ln w="476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SUMMARY!$C$8:$C$20</c:f>
              <c:strCache>
                <c:ptCount val="13"/>
                <c:pt idx="0">
                  <c:v> to 19-Jan-2025</c:v>
                </c:pt>
                <c:pt idx="1">
                  <c:v> to 16-Feb-2025</c:v>
                </c:pt>
                <c:pt idx="2">
                  <c:v> to 16-Mar-2025</c:v>
                </c:pt>
                <c:pt idx="3">
                  <c:v> to 13-Apr-2025</c:v>
                </c:pt>
                <c:pt idx="4">
                  <c:v> to 11-May-2025</c:v>
                </c:pt>
                <c:pt idx="5">
                  <c:v> to 08-Jun-2025</c:v>
                </c:pt>
                <c:pt idx="6">
                  <c:v> to 06-Jul-2025</c:v>
                </c:pt>
                <c:pt idx="7">
                  <c:v> to 03-Aug-2025</c:v>
                </c:pt>
                <c:pt idx="8">
                  <c:v> to 31-Aug-2025</c:v>
                </c:pt>
                <c:pt idx="9">
                  <c:v> to 28-Sep-2025</c:v>
                </c:pt>
                <c:pt idx="10">
                  <c:v> to 26-Oct-2025</c:v>
                </c:pt>
                <c:pt idx="11">
                  <c:v> to 23-Nov-2025</c:v>
                </c:pt>
                <c:pt idx="12">
                  <c:v> to 21-Dec-2025</c:v>
                </c:pt>
              </c:strCache>
            </c:strRef>
          </c:cat>
          <c:val>
            <c:numRef>
              <c:f>SUMMARY!$E$8:$E$20</c:f>
              <c:numCache>
                <c:formatCode>#,##0.00</c:formatCode>
                <c:ptCount val="13"/>
                <c:pt idx="0">
                  <c:v>35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4-4294-8138-71609D8C3806}"/>
            </c:ext>
          </c:extLst>
        </c:ser>
        <c:ser>
          <c:idx val="4"/>
          <c:order val="4"/>
          <c:tx>
            <c:strRef>
              <c:f>SUMMARY!$H$6:$H$7</c:f>
              <c:strCache>
                <c:ptCount val="2"/>
                <c:pt idx="0">
                  <c:v>C/Fwd</c:v>
                </c:pt>
                <c:pt idx="1">
                  <c:v>Next</c:v>
                </c:pt>
              </c:strCache>
            </c:strRef>
          </c:tx>
          <c:spPr>
            <a:ln w="4762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SUMMARY!$C$8:$C$20</c:f>
              <c:strCache>
                <c:ptCount val="13"/>
                <c:pt idx="0">
                  <c:v> to 19-Jan-2025</c:v>
                </c:pt>
                <c:pt idx="1">
                  <c:v> to 16-Feb-2025</c:v>
                </c:pt>
                <c:pt idx="2">
                  <c:v> to 16-Mar-2025</c:v>
                </c:pt>
                <c:pt idx="3">
                  <c:v> to 13-Apr-2025</c:v>
                </c:pt>
                <c:pt idx="4">
                  <c:v> to 11-May-2025</c:v>
                </c:pt>
                <c:pt idx="5">
                  <c:v> to 08-Jun-2025</c:v>
                </c:pt>
                <c:pt idx="6">
                  <c:v> to 06-Jul-2025</c:v>
                </c:pt>
                <c:pt idx="7">
                  <c:v> to 03-Aug-2025</c:v>
                </c:pt>
                <c:pt idx="8">
                  <c:v> to 31-Aug-2025</c:v>
                </c:pt>
                <c:pt idx="9">
                  <c:v> to 28-Sep-2025</c:v>
                </c:pt>
                <c:pt idx="10">
                  <c:v> to 26-Oct-2025</c:v>
                </c:pt>
                <c:pt idx="11">
                  <c:v> to 23-Nov-2025</c:v>
                </c:pt>
                <c:pt idx="12">
                  <c:v> to 21-Dec-2025</c:v>
                </c:pt>
              </c:strCache>
            </c:strRef>
          </c:cat>
          <c:val>
            <c:numRef>
              <c:f>SUMMARY!$H$8:$H$20</c:f>
              <c:numCache>
                <c:formatCode>#,##0.00</c:formatCode>
                <c:ptCount val="13"/>
                <c:pt idx="0">
                  <c:v>-105</c:v>
                </c:pt>
                <c:pt idx="1">
                  <c:v>-238</c:v>
                </c:pt>
                <c:pt idx="2">
                  <c:v>-378</c:v>
                </c:pt>
                <c:pt idx="3">
                  <c:v>-518</c:v>
                </c:pt>
                <c:pt idx="4">
                  <c:v>-630</c:v>
                </c:pt>
                <c:pt idx="5">
                  <c:v>-770</c:v>
                </c:pt>
                <c:pt idx="6">
                  <c:v>-903</c:v>
                </c:pt>
                <c:pt idx="7">
                  <c:v>-1043</c:v>
                </c:pt>
                <c:pt idx="8">
                  <c:v>-1183</c:v>
                </c:pt>
                <c:pt idx="9">
                  <c:v>-1323</c:v>
                </c:pt>
                <c:pt idx="10">
                  <c:v>-1456</c:v>
                </c:pt>
                <c:pt idx="11">
                  <c:v>-1596</c:v>
                </c:pt>
                <c:pt idx="12">
                  <c:v>-1736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4-4294-8138-71609D8C3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49048"/>
        <c:axId val="3113486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SUMMARY!$D$6:$D$7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  <c:pt idx="1">
                        <c:v>Ordinary</c:v>
                      </c:pt>
                    </c:strCache>
                  </c:strRef>
                </c:tx>
                <c:spPr>
                  <a:ln w="47625" cap="rnd" cmpd="sng" algn="ctr">
                    <a:solidFill>
                      <a:schemeClr val="accent1"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1"/>
                    </a:solidFill>
                    <a:ln w="9525" cap="flat" cmpd="sng" algn="ctr">
                      <a:solidFill>
                        <a:schemeClr val="accent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trendline>
                  <c:spPr>
                    <a:ln w="9525" cap="rnd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  <c:trendlineType val="linear"/>
                  <c:dispRSqr val="0"/>
                  <c:dispEq val="0"/>
                </c:trendline>
                <c:cat>
                  <c:strRef>
                    <c:extLst>
                      <c:ext uri="{02D57815-91ED-43cb-92C2-25804820EDAC}">
                        <c15:formulaRef>
                          <c15:sqref>SUMMARY!$C$8:$C$20</c15:sqref>
                        </c15:formulaRef>
                      </c:ext>
                    </c:extLst>
                    <c:strCache>
                      <c:ptCount val="13"/>
                      <c:pt idx="0">
                        <c:v> to 19-Jan-2025</c:v>
                      </c:pt>
                      <c:pt idx="1">
                        <c:v> to 16-Feb-2025</c:v>
                      </c:pt>
                      <c:pt idx="2">
                        <c:v> to 16-Mar-2025</c:v>
                      </c:pt>
                      <c:pt idx="3">
                        <c:v> to 13-Apr-2025</c:v>
                      </c:pt>
                      <c:pt idx="4">
                        <c:v> to 11-May-2025</c:v>
                      </c:pt>
                      <c:pt idx="5">
                        <c:v> to 08-Jun-2025</c:v>
                      </c:pt>
                      <c:pt idx="6">
                        <c:v> to 06-Jul-2025</c:v>
                      </c:pt>
                      <c:pt idx="7">
                        <c:v> to 03-Aug-2025</c:v>
                      </c:pt>
                      <c:pt idx="8">
                        <c:v> to 31-Aug-2025</c:v>
                      </c:pt>
                      <c:pt idx="9">
                        <c:v> to 28-Sep-2025</c:v>
                      </c:pt>
                      <c:pt idx="10">
                        <c:v> to 26-Oct-2025</c:v>
                      </c:pt>
                      <c:pt idx="11">
                        <c:v> to 23-Nov-2025</c:v>
                      </c:pt>
                      <c:pt idx="12">
                        <c:v> to 21-Dec-2025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SUMMARY!$D$8:$D$20</c15:sqref>
                        </c15:formulaRef>
                      </c:ext>
                    </c:extLst>
                    <c:numCache>
                      <c:formatCode>#,##0.00</c:formatCode>
                      <c:ptCount val="13"/>
                      <c:pt idx="0">
                        <c:v>140</c:v>
                      </c:pt>
                      <c:pt idx="1">
                        <c:v>140</c:v>
                      </c:pt>
                      <c:pt idx="2">
                        <c:v>140</c:v>
                      </c:pt>
                      <c:pt idx="3">
                        <c:v>140</c:v>
                      </c:pt>
                      <c:pt idx="4">
                        <c:v>140</c:v>
                      </c:pt>
                      <c:pt idx="5">
                        <c:v>140</c:v>
                      </c:pt>
                      <c:pt idx="6">
                        <c:v>140</c:v>
                      </c:pt>
                      <c:pt idx="7">
                        <c:v>140</c:v>
                      </c:pt>
                      <c:pt idx="8">
                        <c:v>140</c:v>
                      </c:pt>
                      <c:pt idx="9">
                        <c:v>140</c:v>
                      </c:pt>
                      <c:pt idx="10">
                        <c:v>140</c:v>
                      </c:pt>
                      <c:pt idx="11">
                        <c:v>140</c:v>
                      </c:pt>
                      <c:pt idx="12">
                        <c:v>140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E34-4294-8138-71609D8C380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SUMMARY!$F$6:$F$7</c15:sqref>
                        </c15:formulaRef>
                      </c:ext>
                    </c:extLst>
                    <c:strCache>
                      <c:ptCount val="2"/>
                      <c:pt idx="0">
                        <c:v>Hours for the month</c:v>
                      </c:pt>
                      <c:pt idx="1">
                        <c:v>Worked</c:v>
                      </c:pt>
                    </c:strCache>
                  </c:strRef>
                </c:tx>
                <c:spPr>
                  <a:ln w="47625" cap="rnd" cmpd="sng" algn="ctr">
                    <a:solidFill>
                      <a:schemeClr val="accent3"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solidFill>
                      <a:schemeClr val="accent3"/>
                    </a:solidFill>
                    <a:ln w="9525" cap="flat" cmpd="sng" algn="ctr">
                      <a:solidFill>
                        <a:schemeClr val="accent3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SUMMARY!$C$8:$C$20</c15:sqref>
                        </c15:formulaRef>
                      </c:ext>
                    </c:extLst>
                    <c:strCache>
                      <c:ptCount val="13"/>
                      <c:pt idx="0">
                        <c:v> to 19-Jan-2025</c:v>
                      </c:pt>
                      <c:pt idx="1">
                        <c:v> to 16-Feb-2025</c:v>
                      </c:pt>
                      <c:pt idx="2">
                        <c:v> to 16-Mar-2025</c:v>
                      </c:pt>
                      <c:pt idx="3">
                        <c:v> to 13-Apr-2025</c:v>
                      </c:pt>
                      <c:pt idx="4">
                        <c:v> to 11-May-2025</c:v>
                      </c:pt>
                      <c:pt idx="5">
                        <c:v> to 08-Jun-2025</c:v>
                      </c:pt>
                      <c:pt idx="6">
                        <c:v> to 06-Jul-2025</c:v>
                      </c:pt>
                      <c:pt idx="7">
                        <c:v> to 03-Aug-2025</c:v>
                      </c:pt>
                      <c:pt idx="8">
                        <c:v> to 31-Aug-2025</c:v>
                      </c:pt>
                      <c:pt idx="9">
                        <c:v> to 28-Sep-2025</c:v>
                      </c:pt>
                      <c:pt idx="10">
                        <c:v> to 26-Oct-2025</c:v>
                      </c:pt>
                      <c:pt idx="11">
                        <c:v> to 23-Nov-2025</c:v>
                      </c:pt>
                      <c:pt idx="12">
                        <c:v> to 21-Dec-2025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SUMMARY!$F$8:$F$20</c15:sqref>
                        </c15:formulaRef>
                      </c:ext>
                    </c:extLst>
                    <c:numCache>
                      <c:formatCode>#,##0.00</c:formatCode>
                      <c:ptCount val="13"/>
                      <c:pt idx="0">
                        <c:v>-105</c:v>
                      </c:pt>
                      <c:pt idx="1">
                        <c:v>-133</c:v>
                      </c:pt>
                      <c:pt idx="2">
                        <c:v>-140</c:v>
                      </c:pt>
                      <c:pt idx="3">
                        <c:v>-140</c:v>
                      </c:pt>
                      <c:pt idx="4">
                        <c:v>-112</c:v>
                      </c:pt>
                      <c:pt idx="5">
                        <c:v>-140</c:v>
                      </c:pt>
                      <c:pt idx="6">
                        <c:v>-133</c:v>
                      </c:pt>
                      <c:pt idx="7">
                        <c:v>-140</c:v>
                      </c:pt>
                      <c:pt idx="8">
                        <c:v>-140</c:v>
                      </c:pt>
                      <c:pt idx="9">
                        <c:v>-140</c:v>
                      </c:pt>
                      <c:pt idx="10">
                        <c:v>-133</c:v>
                      </c:pt>
                      <c:pt idx="11">
                        <c:v>-140</c:v>
                      </c:pt>
                      <c:pt idx="12">
                        <c:v>-140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34-4294-8138-71609D8C380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SUMMARY!$G$6:$G$7</c15:sqref>
                        </c15:formulaRef>
                      </c:ext>
                    </c:extLst>
                    <c:strCache>
                      <c:ptCount val="2"/>
                      <c:pt idx="0">
                        <c:v>C/Fwd</c:v>
                      </c:pt>
                      <c:pt idx="1">
                        <c:v>Previous</c:v>
                      </c:pt>
                    </c:strCache>
                  </c:strRef>
                </c:tx>
                <c:spPr>
                  <a:ln w="47625" cap="rnd" cmpd="sng" algn="ctr">
                    <a:solidFill>
                      <a:schemeClr val="accent4"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pPr>
                    <a:noFill/>
                    <a:ln w="9525" cap="flat" cmpd="sng" algn="ctr">
                      <a:solidFill>
                        <a:schemeClr val="accent4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SUMMARY!$C$8:$C$20</c15:sqref>
                        </c15:formulaRef>
                      </c:ext>
                    </c:extLst>
                    <c:strCache>
                      <c:ptCount val="13"/>
                      <c:pt idx="0">
                        <c:v> to 19-Jan-2025</c:v>
                      </c:pt>
                      <c:pt idx="1">
                        <c:v> to 16-Feb-2025</c:v>
                      </c:pt>
                      <c:pt idx="2">
                        <c:v> to 16-Mar-2025</c:v>
                      </c:pt>
                      <c:pt idx="3">
                        <c:v> to 13-Apr-2025</c:v>
                      </c:pt>
                      <c:pt idx="4">
                        <c:v> to 11-May-2025</c:v>
                      </c:pt>
                      <c:pt idx="5">
                        <c:v> to 08-Jun-2025</c:v>
                      </c:pt>
                      <c:pt idx="6">
                        <c:v> to 06-Jul-2025</c:v>
                      </c:pt>
                      <c:pt idx="7">
                        <c:v> to 03-Aug-2025</c:v>
                      </c:pt>
                      <c:pt idx="8">
                        <c:v> to 31-Aug-2025</c:v>
                      </c:pt>
                      <c:pt idx="9">
                        <c:v> to 28-Sep-2025</c:v>
                      </c:pt>
                      <c:pt idx="10">
                        <c:v> to 26-Oct-2025</c:v>
                      </c:pt>
                      <c:pt idx="11">
                        <c:v> to 23-Nov-2025</c:v>
                      </c:pt>
                      <c:pt idx="12">
                        <c:v> to 21-Dec-2025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SUMMARY!$G$8:$G$20</c15:sqref>
                        </c15:formulaRef>
                      </c:ext>
                    </c:extLst>
                    <c:numCache>
                      <c:formatCode>0.00</c:formatCode>
                      <c:ptCount val="13"/>
                      <c:pt idx="0">
                        <c:v>0</c:v>
                      </c:pt>
                      <c:pt idx="1">
                        <c:v>-105</c:v>
                      </c:pt>
                      <c:pt idx="2">
                        <c:v>-238</c:v>
                      </c:pt>
                      <c:pt idx="3">
                        <c:v>-378</c:v>
                      </c:pt>
                      <c:pt idx="4">
                        <c:v>-518</c:v>
                      </c:pt>
                      <c:pt idx="5">
                        <c:v>-630</c:v>
                      </c:pt>
                      <c:pt idx="6">
                        <c:v>-770</c:v>
                      </c:pt>
                      <c:pt idx="7">
                        <c:v>-903</c:v>
                      </c:pt>
                      <c:pt idx="8">
                        <c:v>-1043</c:v>
                      </c:pt>
                      <c:pt idx="9">
                        <c:v>-1183</c:v>
                      </c:pt>
                      <c:pt idx="10">
                        <c:v>-1323</c:v>
                      </c:pt>
                      <c:pt idx="11">
                        <c:v>-1456</c:v>
                      </c:pt>
                      <c:pt idx="12">
                        <c:v>-1596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34-4294-8138-71609D8C3806}"/>
                  </c:ext>
                </c:extLst>
              </c15:ser>
            </c15:filteredLineSeries>
          </c:ext>
        </c:extLst>
      </c:lineChart>
      <c:catAx>
        <c:axId val="31134904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311348656"/>
        <c:crosses val="autoZero"/>
        <c:auto val="1"/>
        <c:lblAlgn val="ctr"/>
        <c:lblOffset val="100"/>
        <c:noMultiLvlLbl val="0"/>
      </c:catAx>
      <c:valAx>
        <c:axId val="31134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349048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6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21</xdr:row>
      <xdr:rowOff>9524</xdr:rowOff>
    </xdr:from>
    <xdr:to>
      <xdr:col>7</xdr:col>
      <xdr:colOff>600074</xdr:colOff>
      <xdr:row>44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F0C93C-CA39-458B-ADEA-CCF673455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161555</xdr:colOff>
      <xdr:row>5</xdr:row>
      <xdr:rowOff>161810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1905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nsw.gov.au/about-nsw/public-holiday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tabColor rgb="FF0000FF"/>
  </sheetPr>
  <dimension ref="B1:H20"/>
  <sheetViews>
    <sheetView workbookViewId="0">
      <selection activeCell="B3" sqref="B3:D3"/>
    </sheetView>
  </sheetViews>
  <sheetFormatPr defaultRowHeight="12.75"/>
  <cols>
    <col min="1" max="1" width="4.140625" customWidth="1"/>
    <col min="3" max="3" width="21.7109375" customWidth="1"/>
    <col min="4" max="4" width="16.42578125" customWidth="1"/>
  </cols>
  <sheetData>
    <row r="1" spans="2:8" ht="79.150000000000006" customHeight="1">
      <c r="B1" s="237" t="s">
        <v>0</v>
      </c>
      <c r="C1" s="238"/>
      <c r="D1" s="238"/>
      <c r="E1" s="238"/>
      <c r="F1" s="238"/>
      <c r="G1" s="238"/>
      <c r="H1" s="238"/>
    </row>
    <row r="3" spans="2:8" ht="15.75">
      <c r="B3" s="232">
        <f>'Flexi Timesheet (1)'!C8</f>
        <v>0</v>
      </c>
      <c r="C3" s="232"/>
      <c r="D3" s="232"/>
    </row>
    <row r="4" spans="2:8" ht="15.75">
      <c r="B4" s="232">
        <f>'Flexi Timesheet (1)'!C9</f>
        <v>0</v>
      </c>
      <c r="C4" s="232"/>
      <c r="D4" s="232"/>
    </row>
    <row r="5" spans="2:8">
      <c r="B5" s="2"/>
    </row>
    <row r="6" spans="2:8">
      <c r="B6" s="225" t="s">
        <v>1</v>
      </c>
      <c r="C6" s="233" t="s">
        <v>2</v>
      </c>
      <c r="D6" s="226" t="s">
        <v>3</v>
      </c>
      <c r="E6" s="227" t="s">
        <v>4</v>
      </c>
      <c r="F6" s="235" t="s">
        <v>5</v>
      </c>
      <c r="G6" s="227" t="s">
        <v>6</v>
      </c>
      <c r="H6" s="226" t="s">
        <v>6</v>
      </c>
    </row>
    <row r="7" spans="2:8">
      <c r="B7" s="228"/>
      <c r="C7" s="234"/>
      <c r="D7" s="229" t="s">
        <v>7</v>
      </c>
      <c r="E7" s="230" t="s">
        <v>8</v>
      </c>
      <c r="F7" s="236"/>
      <c r="G7" s="230" t="s">
        <v>9</v>
      </c>
      <c r="H7" s="229" t="s">
        <v>10</v>
      </c>
    </row>
    <row r="8" spans="2:8">
      <c r="B8" s="37">
        <f>'Flexi Timesheet (1)'!$C$10</f>
        <v>45649</v>
      </c>
      <c r="C8" s="38" t="str">
        <f>'Flexi Timesheet (1)'!$D$10</f>
        <v xml:space="preserve"> to 19-Jan-2025</v>
      </c>
      <c r="D8" s="36">
        <f>'Flexi Timesheet (1)'!$J$42</f>
        <v>140</v>
      </c>
      <c r="E8" s="34">
        <f>'Flexi Timesheet (1)'!$J$43</f>
        <v>35</v>
      </c>
      <c r="F8" s="34">
        <f>'Flexi Timesheet (1)'!$J$44</f>
        <v>-105</v>
      </c>
      <c r="G8" s="35">
        <f>'Flexi Timesheet (1)'!$J$45</f>
        <v>0</v>
      </c>
      <c r="H8" s="34">
        <f>'Flexi Timesheet (1)'!$J$46</f>
        <v>-105</v>
      </c>
    </row>
    <row r="9" spans="2:8">
      <c r="B9" s="37">
        <f>'Flexi Timesheet (2)'!$C$10</f>
        <v>45677</v>
      </c>
      <c r="C9" s="38" t="str">
        <f>'Flexi Timesheet (2)'!$D$10</f>
        <v xml:space="preserve"> to 16-Feb-2025</v>
      </c>
      <c r="D9" s="36">
        <f>'Flexi Timesheet (2)'!$J$42</f>
        <v>140</v>
      </c>
      <c r="E9" s="34">
        <f>'Flexi Timesheet (2)'!$J$43</f>
        <v>7</v>
      </c>
      <c r="F9" s="34">
        <f>'Flexi Timesheet (2)'!$J$44</f>
        <v>-133</v>
      </c>
      <c r="G9" s="35">
        <f>'Flexi Timesheet (2)'!$J$45</f>
        <v>-105</v>
      </c>
      <c r="H9" s="34">
        <f>'Flexi Timesheet (2)'!$J$46</f>
        <v>-238</v>
      </c>
    </row>
    <row r="10" spans="2:8">
      <c r="B10" s="37">
        <f>'Flexi Timesheet (3)'!$C$10</f>
        <v>45705</v>
      </c>
      <c r="C10" s="38" t="str">
        <f>'Flexi Timesheet (3)'!$D$10</f>
        <v xml:space="preserve"> to 16-Mar-2025</v>
      </c>
      <c r="D10" s="36">
        <f>'Flexi Timesheet (3)'!$J$42</f>
        <v>140</v>
      </c>
      <c r="E10" s="34">
        <f>'Flexi Timesheet (3)'!$J$43</f>
        <v>0</v>
      </c>
      <c r="F10" s="34">
        <f>'Flexi Timesheet (3)'!$J$44</f>
        <v>-140</v>
      </c>
      <c r="G10" s="35">
        <f>'Flexi Timesheet (3)'!$J$45</f>
        <v>-238</v>
      </c>
      <c r="H10" s="34">
        <f>'Flexi Timesheet (3)'!$J$46</f>
        <v>-378</v>
      </c>
    </row>
    <row r="11" spans="2:8">
      <c r="B11" s="37">
        <f>'Flexi Timesheet (4)'!$C$10</f>
        <v>45733</v>
      </c>
      <c r="C11" s="38" t="str">
        <f>'Flexi Timesheet (4)'!$D$10</f>
        <v xml:space="preserve"> to 13-Apr-2025</v>
      </c>
      <c r="D11" s="36">
        <f>'Flexi Timesheet (4)'!$J$42</f>
        <v>140</v>
      </c>
      <c r="E11" s="34">
        <f>'Flexi Timesheet (4)'!$J$43</f>
        <v>0</v>
      </c>
      <c r="F11" s="34">
        <f>'Flexi Timesheet (4)'!$J$44</f>
        <v>-140</v>
      </c>
      <c r="G11" s="35">
        <f>'Flexi Timesheet (4)'!$J$45</f>
        <v>-378</v>
      </c>
      <c r="H11" s="34">
        <f>'Flexi Timesheet (4)'!$J$46</f>
        <v>-518</v>
      </c>
    </row>
    <row r="12" spans="2:8">
      <c r="B12" s="37">
        <f>'Flexi Timesheet (5)'!$C$10</f>
        <v>45761</v>
      </c>
      <c r="C12" s="38" t="str">
        <f>'Flexi Timesheet (5)'!$D$10</f>
        <v xml:space="preserve"> to 11-May-2025</v>
      </c>
      <c r="D12" s="36">
        <f>'Flexi Timesheet (5)'!$J$42</f>
        <v>140</v>
      </c>
      <c r="E12" s="34">
        <f>'Flexi Timesheet (5)'!$J$43</f>
        <v>28</v>
      </c>
      <c r="F12" s="34">
        <f>'Flexi Timesheet (5)'!$J$44</f>
        <v>-112</v>
      </c>
      <c r="G12" s="35">
        <f>'Flexi Timesheet (5)'!$J$45</f>
        <v>-518</v>
      </c>
      <c r="H12" s="34">
        <f>'Flexi Timesheet (5)'!$J$46</f>
        <v>-630</v>
      </c>
    </row>
    <row r="13" spans="2:8">
      <c r="B13" s="37">
        <f>'Flexi Timesheet (6)'!$C$10</f>
        <v>45789</v>
      </c>
      <c r="C13" s="38" t="str">
        <f>'Flexi Timesheet (6)'!$D$10</f>
        <v xml:space="preserve"> to 08-Jun-2025</v>
      </c>
      <c r="D13" s="36">
        <f>'Flexi Timesheet (6)'!$J$42</f>
        <v>140</v>
      </c>
      <c r="E13" s="34">
        <f>'Flexi Timesheet (6)'!$J$43</f>
        <v>0</v>
      </c>
      <c r="F13" s="34">
        <f>'Flexi Timesheet (6)'!$J$44</f>
        <v>-140</v>
      </c>
      <c r="G13" s="35">
        <f>'Flexi Timesheet (6)'!$J$45</f>
        <v>-630</v>
      </c>
      <c r="H13" s="34">
        <f>'Flexi Timesheet (6)'!$J$46</f>
        <v>-770</v>
      </c>
    </row>
    <row r="14" spans="2:8">
      <c r="B14" s="37">
        <f>'Flexi Timesheet (7)'!$C$10</f>
        <v>45817</v>
      </c>
      <c r="C14" s="38" t="str">
        <f>'Flexi Timesheet (7)'!$D$10</f>
        <v xml:space="preserve"> to 06-Jul-2025</v>
      </c>
      <c r="D14" s="36">
        <f>'Flexi Timesheet (7)'!$J$42</f>
        <v>140</v>
      </c>
      <c r="E14" s="34">
        <f>'Flexi Timesheet (7)'!$J$43</f>
        <v>7</v>
      </c>
      <c r="F14" s="34">
        <f>'Flexi Timesheet (7)'!$J$44</f>
        <v>-133</v>
      </c>
      <c r="G14" s="35">
        <f>'Flexi Timesheet (7)'!$J$45</f>
        <v>-770</v>
      </c>
      <c r="H14" s="34">
        <f>'Flexi Timesheet (7)'!$J$46</f>
        <v>-903</v>
      </c>
    </row>
    <row r="15" spans="2:8">
      <c r="B15" s="37">
        <f>'Flexi Timesheet (8)'!$C$10</f>
        <v>45845</v>
      </c>
      <c r="C15" s="38" t="str">
        <f>'Flexi Timesheet (8)'!$D$10</f>
        <v xml:space="preserve"> to 03-Aug-2025</v>
      </c>
      <c r="D15" s="36">
        <f>'Flexi Timesheet (8)'!$J$42</f>
        <v>140</v>
      </c>
      <c r="E15" s="34">
        <f>'Flexi Timesheet (8)'!$J$43</f>
        <v>0</v>
      </c>
      <c r="F15" s="34">
        <f>'Flexi Timesheet (8)'!$J$44</f>
        <v>-140</v>
      </c>
      <c r="G15" s="35">
        <f>'Flexi Timesheet (8)'!$J$45</f>
        <v>-903</v>
      </c>
      <c r="H15" s="34">
        <f>'Flexi Timesheet (8)'!$J$46</f>
        <v>-1043</v>
      </c>
    </row>
    <row r="16" spans="2:8">
      <c r="B16" s="37">
        <f>'Flexi Timesheet (9)'!$C$10</f>
        <v>45873</v>
      </c>
      <c r="C16" s="38" t="str">
        <f>'Flexi Timesheet (9)'!$D$10</f>
        <v xml:space="preserve"> to 31-Aug-2025</v>
      </c>
      <c r="D16" s="36">
        <f>'Flexi Timesheet (9)'!$J$42</f>
        <v>140</v>
      </c>
      <c r="E16" s="34">
        <f>'Flexi Timesheet (9)'!$J$43</f>
        <v>0</v>
      </c>
      <c r="F16" s="34">
        <f>'Flexi Timesheet (9)'!$J$44</f>
        <v>-140</v>
      </c>
      <c r="G16" s="35">
        <f>'Flexi Timesheet (9)'!$J$45</f>
        <v>-1043</v>
      </c>
      <c r="H16" s="34">
        <f>'Flexi Timesheet (9)'!$J$46</f>
        <v>-1183</v>
      </c>
    </row>
    <row r="17" spans="2:8">
      <c r="B17" s="37">
        <f>'Flexi Timesheet (10)'!$C$10</f>
        <v>45901</v>
      </c>
      <c r="C17" s="38" t="str">
        <f>'Flexi Timesheet (10)'!$D$10</f>
        <v xml:space="preserve"> to 28-Sep-2025</v>
      </c>
      <c r="D17" s="36">
        <f>'Flexi Timesheet (10)'!$J$42</f>
        <v>140</v>
      </c>
      <c r="E17" s="34">
        <f>'Flexi Timesheet (10)'!$J$43</f>
        <v>0</v>
      </c>
      <c r="F17" s="34">
        <f>'Flexi Timesheet (10)'!$J$44</f>
        <v>-140</v>
      </c>
      <c r="G17" s="35">
        <f>'Flexi Timesheet (10)'!$J$45</f>
        <v>-1183</v>
      </c>
      <c r="H17" s="34">
        <f>'Flexi Timesheet (10)'!$J$46</f>
        <v>-1323</v>
      </c>
    </row>
    <row r="18" spans="2:8">
      <c r="B18" s="37">
        <f>'Flexi Timesheet (11)'!$C$10</f>
        <v>45929</v>
      </c>
      <c r="C18" s="38" t="str">
        <f>'Flexi Timesheet (11)'!$D$10</f>
        <v xml:space="preserve"> to 26-Oct-2025</v>
      </c>
      <c r="D18" s="36">
        <f>'Flexi Timesheet (11)'!$J$42</f>
        <v>140</v>
      </c>
      <c r="E18" s="34">
        <f>'Flexi Timesheet (11)'!$J$43</f>
        <v>7</v>
      </c>
      <c r="F18" s="34">
        <f>'Flexi Timesheet (11)'!$J$44</f>
        <v>-133</v>
      </c>
      <c r="G18" s="35">
        <f>'Flexi Timesheet (11)'!$J$45</f>
        <v>-1323</v>
      </c>
      <c r="H18" s="34">
        <f>'Flexi Timesheet (11)'!$J$46</f>
        <v>-1456</v>
      </c>
    </row>
    <row r="19" spans="2:8">
      <c r="B19" s="37">
        <f>'Flexi Timesheet (12)'!$C$10</f>
        <v>45957</v>
      </c>
      <c r="C19" s="38" t="str">
        <f>'Flexi Timesheet (12)'!$D$10</f>
        <v xml:space="preserve"> to 23-Nov-2025</v>
      </c>
      <c r="D19" s="36">
        <f>'Flexi Timesheet (12)'!$J$42</f>
        <v>140</v>
      </c>
      <c r="E19" s="34">
        <f>'Flexi Timesheet (12)'!$J$43</f>
        <v>0</v>
      </c>
      <c r="F19" s="34">
        <f>'Flexi Timesheet (12)'!$J$44</f>
        <v>-140</v>
      </c>
      <c r="G19" s="35">
        <f>'Flexi Timesheet (12)'!$J$45</f>
        <v>-1456</v>
      </c>
      <c r="H19" s="34">
        <f>'Flexi Timesheet (12)'!$J$46</f>
        <v>-1596</v>
      </c>
    </row>
    <row r="20" spans="2:8">
      <c r="B20" s="37">
        <f>'Flexi Timesheet (13)'!$C$10</f>
        <v>45985</v>
      </c>
      <c r="C20" s="38" t="str">
        <f>'Flexi Timesheet (13)'!$D$10</f>
        <v xml:space="preserve"> to 21-Dec-2025</v>
      </c>
      <c r="D20" s="36">
        <f>'Flexi Timesheet (13)'!$J$42</f>
        <v>140</v>
      </c>
      <c r="E20" s="34">
        <f>'Flexi Timesheet (13)'!$J$43</f>
        <v>0</v>
      </c>
      <c r="F20" s="34">
        <f>'Flexi Timesheet (13)'!$J$44</f>
        <v>-140</v>
      </c>
      <c r="G20" s="35">
        <f>'Flexi Timesheet (13)'!$J$45</f>
        <v>-1596</v>
      </c>
      <c r="H20" s="34">
        <f>'Flexi Timesheet (13)'!$J$46</f>
        <v>-1736</v>
      </c>
    </row>
  </sheetData>
  <mergeCells count="5">
    <mergeCell ref="B3:D3"/>
    <mergeCell ref="B4:D4"/>
    <mergeCell ref="C6:C7"/>
    <mergeCell ref="F6:F7"/>
    <mergeCell ref="B1:H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45873</v>
      </c>
      <c r="D10" s="120" t="str">
        <f>CONCATENATE(" to ",TEXT(C10+27,"dd-mmm-yyyy"))</f>
        <v xml:space="preserve"> to 31-Aug-2025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(8)'!A40+1</f>
        <v>45873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45874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45875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45876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45877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45878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45879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45880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45881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45882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45883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45884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45885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45886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45887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45888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45889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45890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45891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45892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45893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45894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45895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45896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45897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45898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45899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45900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(8)'!G46</f>
        <v>1043:00</v>
      </c>
      <c r="H45" s="122"/>
      <c r="I45" s="175" t="str">
        <f>'Flexi Timesheet (8)'!I46</f>
        <v>Debit</v>
      </c>
      <c r="J45" s="117">
        <f>IF(I45="Debit",0-(LEFT(G45,FIND(":",G45)-1)+RIGHT(G45,2)/60),LEFT(G45,FIND(":",G45)-1)+RIGHT(G45,2)/60)</f>
        <v>-1043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1183:00</v>
      </c>
      <c r="H46" s="104"/>
      <c r="I46" s="104" t="str">
        <f>IF(J46&lt;0,"Debit",IF(J46=0,"","Credit"))</f>
        <v>Debit</v>
      </c>
      <c r="J46" s="173">
        <f>J44+J45</f>
        <v>-1183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time" allowBlank="1" showInputMessage="1" showErrorMessage="1" error="Time is outside range: 07:00 to 22:00" prompt="Enter time in 24 hour format between 07:00 and 22:00" sqref="B13:B40" xr:uid="{00000000-0002-0000-09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9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9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E11:E40 C8:E10" unlockedFormula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01"/>
  <sheetViews>
    <sheetView zoomScaleNormal="100" workbookViewId="0">
      <selection activeCell="C8" sqref="C8:E9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45901</v>
      </c>
      <c r="D10" s="120" t="str">
        <f>CONCATENATE(" to ",TEXT(C10+27,"dd-mmm-yyyy"))</f>
        <v xml:space="preserve"> to 28-Sep-2025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(9)'!A40+1</f>
        <v>45901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45902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45903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45904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45905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45906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45907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45908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45909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45910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45911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45912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45913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45914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45915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45916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45917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45918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45919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45920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45921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45922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45923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45924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45925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45926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45927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45928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(9)'!G46</f>
        <v>1183:00</v>
      </c>
      <c r="H45" s="122"/>
      <c r="I45" s="175" t="str">
        <f>'Flexi Timesheet (9)'!I46</f>
        <v>Debit</v>
      </c>
      <c r="J45" s="117">
        <f>IF(I45="Debit",0-(LEFT(G45,FIND(":",G45)-1)+RIGHT(G45,2)/60),LEFT(G45,FIND(":",G45)-1)+RIGHT(G45,2)/60)</f>
        <v>-1183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1323:00</v>
      </c>
      <c r="H46" s="104"/>
      <c r="I46" s="104" t="str">
        <f>IF(J46&lt;0,"Debit",IF(J46=0,"","Credit"))</f>
        <v>Debit</v>
      </c>
      <c r="J46" s="173">
        <f>J44+J45</f>
        <v>-1323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0000000-0002-0000-0A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A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A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A13 E11:E41 C8:E10" unlockedFormula="1"/>
  </ignoredError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01"/>
  <sheetViews>
    <sheetView zoomScaleNormal="100" workbookViewId="0">
      <selection activeCell="C8" sqref="C8:E9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45929</v>
      </c>
      <c r="D10" s="120" t="str">
        <f>CONCATENATE(" to ",TEXT(C10+27,"dd-mmm-yyyy"))</f>
        <v xml:space="preserve"> to 26-Oct-2025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(10)'!A40+1</f>
        <v>45929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45930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45931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45932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45933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45934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45935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45936</v>
      </c>
      <c r="B20" s="44"/>
      <c r="C20" s="44"/>
      <c r="D20" s="44"/>
      <c r="E20" s="45" t="str">
        <f t="shared" si="0"/>
        <v>Public Holiday</v>
      </c>
      <c r="F20" s="196">
        <v>1</v>
      </c>
      <c r="G20" s="197">
        <f t="shared" si="6"/>
        <v>0.29166666666666669</v>
      </c>
      <c r="H20" s="211">
        <f t="shared" si="1"/>
        <v>7</v>
      </c>
      <c r="I20" s="204" t="str">
        <f t="shared" si="3"/>
        <v>7:00</v>
      </c>
      <c r="J20" s="211">
        <f>J19+H20</f>
        <v>7</v>
      </c>
      <c r="K20" s="212" t="str">
        <f t="shared" si="4"/>
        <v>7:00</v>
      </c>
      <c r="L20" s="22">
        <f t="shared" si="2"/>
        <v>1</v>
      </c>
    </row>
    <row r="21" spans="1:12" ht="18" customHeight="1">
      <c r="A21" s="194">
        <f t="shared" si="5"/>
        <v>45937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7</v>
      </c>
      <c r="K21" s="203" t="str">
        <f t="shared" si="4"/>
        <v>7:00</v>
      </c>
      <c r="L21" s="22">
        <f t="shared" si="2"/>
        <v>1</v>
      </c>
    </row>
    <row r="22" spans="1:12" ht="18" customHeight="1">
      <c r="A22" s="194">
        <f t="shared" si="5"/>
        <v>45938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7</v>
      </c>
      <c r="K22" s="203" t="str">
        <f t="shared" si="4"/>
        <v>7:00</v>
      </c>
      <c r="L22" s="22">
        <f t="shared" si="2"/>
        <v>1</v>
      </c>
    </row>
    <row r="23" spans="1:12" ht="18" customHeight="1">
      <c r="A23" s="194">
        <f t="shared" si="5"/>
        <v>45939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7</v>
      </c>
      <c r="K23" s="203" t="str">
        <f t="shared" si="4"/>
        <v>7:00</v>
      </c>
      <c r="L23" s="22">
        <f t="shared" si="2"/>
        <v>1</v>
      </c>
    </row>
    <row r="24" spans="1:12" ht="18" customHeight="1" thickBot="1">
      <c r="A24" s="195">
        <f t="shared" si="5"/>
        <v>45940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7</v>
      </c>
      <c r="K24" s="209" t="str">
        <f t="shared" si="4"/>
        <v>7:00</v>
      </c>
      <c r="L24" s="22">
        <f t="shared" si="2"/>
        <v>1</v>
      </c>
    </row>
    <row r="25" spans="1:12" ht="15" customHeight="1" thickTop="1">
      <c r="A25" s="123">
        <f t="shared" si="5"/>
        <v>45941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7</v>
      </c>
      <c r="K25" s="81" t="str">
        <f t="shared" si="4"/>
        <v>7:00</v>
      </c>
      <c r="L25" s="22">
        <f t="shared" si="2"/>
        <v>0</v>
      </c>
    </row>
    <row r="26" spans="1:12" ht="15" customHeight="1" thickBot="1">
      <c r="A26" s="79">
        <f t="shared" si="5"/>
        <v>45942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7</v>
      </c>
      <c r="K26" s="84" t="str">
        <f t="shared" si="4"/>
        <v>7:00</v>
      </c>
      <c r="L26" s="22">
        <f t="shared" si="2"/>
        <v>0</v>
      </c>
    </row>
    <row r="27" spans="1:12" ht="18" customHeight="1" thickTop="1">
      <c r="A27" s="210">
        <f t="shared" si="5"/>
        <v>45943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7</v>
      </c>
      <c r="K27" s="212" t="str">
        <f t="shared" si="4"/>
        <v>7:00</v>
      </c>
      <c r="L27" s="22">
        <f t="shared" si="2"/>
        <v>1</v>
      </c>
    </row>
    <row r="28" spans="1:12" ht="18" customHeight="1">
      <c r="A28" s="194">
        <f t="shared" si="5"/>
        <v>45944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7</v>
      </c>
      <c r="K28" s="203" t="str">
        <f t="shared" si="4"/>
        <v>7:00</v>
      </c>
      <c r="L28" s="22">
        <f t="shared" si="2"/>
        <v>1</v>
      </c>
    </row>
    <row r="29" spans="1:12" ht="18" customHeight="1">
      <c r="A29" s="194">
        <f t="shared" si="5"/>
        <v>45945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7</v>
      </c>
      <c r="K29" s="203" t="str">
        <f t="shared" si="4"/>
        <v>7:00</v>
      </c>
      <c r="L29" s="22">
        <f t="shared" si="2"/>
        <v>1</v>
      </c>
    </row>
    <row r="30" spans="1:12" ht="18" customHeight="1">
      <c r="A30" s="194">
        <f t="shared" si="5"/>
        <v>45946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7</v>
      </c>
      <c r="K30" s="203" t="str">
        <f t="shared" si="4"/>
        <v>7:00</v>
      </c>
      <c r="L30" s="22">
        <f t="shared" si="2"/>
        <v>1</v>
      </c>
    </row>
    <row r="31" spans="1:12" ht="18" customHeight="1" thickBot="1">
      <c r="A31" s="195">
        <f t="shared" si="5"/>
        <v>45947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7</v>
      </c>
      <c r="K31" s="209" t="str">
        <f t="shared" si="4"/>
        <v>7:00</v>
      </c>
      <c r="L31" s="22">
        <f t="shared" si="2"/>
        <v>1</v>
      </c>
    </row>
    <row r="32" spans="1:12" s="42" customFormat="1" ht="15" customHeight="1" thickTop="1">
      <c r="A32" s="131">
        <f t="shared" si="5"/>
        <v>45948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7</v>
      </c>
      <c r="K32" s="136" t="str">
        <f t="shared" si="4"/>
        <v>7:00</v>
      </c>
      <c r="L32" s="43">
        <f t="shared" si="2"/>
        <v>0</v>
      </c>
    </row>
    <row r="33" spans="1:12" s="42" customFormat="1" ht="15" customHeight="1" thickBot="1">
      <c r="A33" s="93">
        <f t="shared" si="5"/>
        <v>45949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7</v>
      </c>
      <c r="K33" s="100" t="str">
        <f t="shared" si="4"/>
        <v>7:00</v>
      </c>
      <c r="L33" s="43">
        <f t="shared" si="2"/>
        <v>0</v>
      </c>
    </row>
    <row r="34" spans="1:12" ht="18" customHeight="1" thickTop="1">
      <c r="A34" s="210">
        <f t="shared" si="5"/>
        <v>45950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7</v>
      </c>
      <c r="K34" s="212" t="str">
        <f t="shared" si="4"/>
        <v>7:00</v>
      </c>
      <c r="L34" s="22">
        <f t="shared" si="2"/>
        <v>1</v>
      </c>
    </row>
    <row r="35" spans="1:12" ht="18" customHeight="1">
      <c r="A35" s="194">
        <f t="shared" si="5"/>
        <v>45951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7</v>
      </c>
      <c r="K35" s="203" t="str">
        <f t="shared" si="4"/>
        <v>7:00</v>
      </c>
      <c r="L35" s="22">
        <f t="shared" si="2"/>
        <v>1</v>
      </c>
    </row>
    <row r="36" spans="1:12" ht="18" customHeight="1">
      <c r="A36" s="194">
        <f t="shared" si="5"/>
        <v>45952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7</v>
      </c>
      <c r="K36" s="203" t="str">
        <f t="shared" si="4"/>
        <v>7:00</v>
      </c>
      <c r="L36" s="22">
        <f t="shared" si="2"/>
        <v>1</v>
      </c>
    </row>
    <row r="37" spans="1:12" ht="18" customHeight="1">
      <c r="A37" s="194">
        <f t="shared" si="5"/>
        <v>45953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7</v>
      </c>
      <c r="K37" s="203" t="str">
        <f t="shared" si="4"/>
        <v>7:00</v>
      </c>
      <c r="L37" s="22">
        <f t="shared" si="2"/>
        <v>1</v>
      </c>
    </row>
    <row r="38" spans="1:12" ht="18" customHeight="1" thickBot="1">
      <c r="A38" s="213">
        <f t="shared" si="5"/>
        <v>45954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7</v>
      </c>
      <c r="K38" s="216" t="str">
        <f t="shared" si="4"/>
        <v>7:00</v>
      </c>
      <c r="L38" s="22">
        <f t="shared" si="2"/>
        <v>1</v>
      </c>
    </row>
    <row r="39" spans="1:12" ht="15" customHeight="1" thickTop="1">
      <c r="A39" s="123">
        <f t="shared" si="5"/>
        <v>45955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7</v>
      </c>
      <c r="K39" s="81" t="str">
        <f t="shared" si="4"/>
        <v>7:00</v>
      </c>
      <c r="L39" s="22">
        <f t="shared" si="2"/>
        <v>0</v>
      </c>
    </row>
    <row r="40" spans="1:12" ht="15" customHeight="1" thickBot="1">
      <c r="A40" s="79">
        <f t="shared" si="5"/>
        <v>45956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7</v>
      </c>
      <c r="K40" s="84" t="str">
        <f t="shared" si="4"/>
        <v>7:00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7:00</v>
      </c>
      <c r="H43" s="104"/>
      <c r="I43" s="104"/>
      <c r="J43" s="173">
        <f>J40</f>
        <v>7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133:00</v>
      </c>
      <c r="H44" s="104"/>
      <c r="I44" s="104" t="str">
        <f>IF(J44&lt;0,"Debit",IF(J44=0,"","Credit"))</f>
        <v>Debit</v>
      </c>
      <c r="J44" s="173">
        <f>J43-J42</f>
        <v>-133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(10)'!G46</f>
        <v>1323:00</v>
      </c>
      <c r="H45" s="122"/>
      <c r="I45" s="175" t="str">
        <f>'Flexi Timesheet (10)'!I46</f>
        <v>Debit</v>
      </c>
      <c r="J45" s="117">
        <f>IF(I45="Debit",0-(LEFT(G45,FIND(":",G45)-1)+RIGHT(G45,2)/60),LEFT(G45,FIND(":",G45)-1)+RIGHT(G45,2)/60)</f>
        <v>-1323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1456:00</v>
      </c>
      <c r="H46" s="104"/>
      <c r="I46" s="104" t="str">
        <f>IF(J46&lt;0,"Debit",IF(J46=0,"","Credit"))</f>
        <v>Debit</v>
      </c>
      <c r="J46" s="173">
        <f>J44+J45</f>
        <v>-1456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time" allowBlank="1" showInputMessage="1" showErrorMessage="1" error="Time is outside range: 07:00 to 22:00" prompt="Enter time in 24 hour format between 07:00 and 22:00" sqref="B13:B40" xr:uid="{00000000-0002-0000-0B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B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B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C8:E10 E11:E40" unlockedFormula="1"/>
  </ignoredError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01"/>
  <sheetViews>
    <sheetView zoomScaleNormal="100" workbookViewId="0">
      <selection activeCell="C8" sqref="C8:E9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45957</v>
      </c>
      <c r="D10" s="120" t="str">
        <f>CONCATENATE(" to ",TEXT(C10+27,"dd-mmm-yyyy"))</f>
        <v xml:space="preserve"> to 23-Nov-2025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(11)'!A40+1</f>
        <v>45957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45958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45959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45960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45961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45962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45963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45964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45965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45966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45967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45968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45969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45970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45971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45972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45973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45974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45975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45976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45977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45978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45979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45980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45981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45982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45983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45984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(11)'!G46</f>
        <v>1456:00</v>
      </c>
      <c r="H45" s="122"/>
      <c r="I45" s="175" t="str">
        <f>'Flexi Timesheet (11)'!I46</f>
        <v>Debit</v>
      </c>
      <c r="J45" s="117">
        <f>IF(I45="Debit",0-(LEFT(G45,FIND(":",G45)-1)+RIGHT(G45,2)/60),LEFT(G45,FIND(":",G45)-1)+RIGHT(G45,2)/60)</f>
        <v>-1456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1596:00</v>
      </c>
      <c r="H46" s="104"/>
      <c r="I46" s="104" t="str">
        <f>IF(J46&lt;0,"Debit",IF(J46=0,"","Credit"))</f>
        <v>Debit</v>
      </c>
      <c r="J46" s="173">
        <f>J44+J45</f>
        <v>-1596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0000000-0002-0000-0C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C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C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C8:E10 E11:E40" unlockedFormula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01"/>
  <sheetViews>
    <sheetView zoomScaleNormal="100" workbookViewId="0">
      <selection activeCell="A13" sqref="A13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45985</v>
      </c>
      <c r="D10" s="120" t="str">
        <f>CONCATENATE(" to ",TEXT(C10+27,"dd-mmm-yyyy"))</f>
        <v xml:space="preserve"> to 21-Dec-2025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(12)'!A40+1</f>
        <v>45985</v>
      </c>
      <c r="B13" s="44"/>
      <c r="C13" s="44"/>
      <c r="D13" s="44"/>
      <c r="E13" s="45" t="str">
        <f t="shared" ref="E13:E29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45986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45987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45988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45989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45990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45991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45992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45993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45994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45995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45996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45997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45998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45999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46000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46001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46002</v>
      </c>
      <c r="B30" s="46"/>
      <c r="C30" s="46"/>
      <c r="D30" s="46"/>
      <c r="E30" s="45"/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46003</v>
      </c>
      <c r="B31" s="46"/>
      <c r="C31" s="46"/>
      <c r="D31" s="46"/>
      <c r="E31" s="45"/>
      <c r="F31" s="205">
        <v>1</v>
      </c>
      <c r="G31" s="197" t="str">
        <f t="shared" si="6"/>
        <v>0:00</v>
      </c>
      <c r="H31" s="207">
        <f t="shared" si="1"/>
        <v>0</v>
      </c>
      <c r="I31" s="202" t="str">
        <f t="shared" si="3"/>
        <v>0:00</v>
      </c>
      <c r="J31" s="207">
        <f t="shared" si="7"/>
        <v>0</v>
      </c>
      <c r="K31" s="203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46004</v>
      </c>
      <c r="B32" s="86"/>
      <c r="C32" s="86"/>
      <c r="D32" s="132"/>
      <c r="E32" s="124" t="str">
        <f>IF(ISERROR(VLOOKUP($A32,Holidays,2,FALSE)),"",VLOOKUP($A32,Holidays,2,0))</f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46005</v>
      </c>
      <c r="B33" s="94"/>
      <c r="C33" s="94"/>
      <c r="D33" s="137"/>
      <c r="E33" s="128" t="str">
        <f>IF(ISERROR(VLOOKUP($A33,Holidays,2,FALSE)),"",VLOOKUP($A33,Holidays,2,0))</f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46006</v>
      </c>
      <c r="B34" s="44"/>
      <c r="C34" s="44"/>
      <c r="D34" s="44"/>
      <c r="E34" s="45"/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46007</v>
      </c>
      <c r="B35" s="46"/>
      <c r="C35" s="46"/>
      <c r="D35" s="46"/>
      <c r="E35" s="45" t="str">
        <f>IF(ISERROR(VLOOKUP($A35,Holidays,2,FALSE)),"",VLOOKUP($A35,Holidays,2,0))</f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46008</v>
      </c>
      <c r="B36" s="46"/>
      <c r="C36" s="46"/>
      <c r="D36" s="46"/>
      <c r="E36" s="45" t="str">
        <f>IF(ISERROR(VLOOKUP($A36,Holidays,2,FALSE)),"",VLOOKUP($A36,Holidays,2,0))</f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46009</v>
      </c>
      <c r="B37" s="46"/>
      <c r="C37" s="46"/>
      <c r="D37" s="46"/>
      <c r="E37" s="45"/>
      <c r="F37" s="196">
        <v>1</v>
      </c>
      <c r="G37" s="197" t="str">
        <f>IF(ISERROR(VLOOKUP($E37,HolidayType,2,FALSE)),IF(OR(ISBLANK(B37),ISBLANK(C37),ISBLANK(D37)),"0:00",C37-(B37+D37)),IF(OR(ISBLANK(B37),ISBLANK(C37),ISBLANK(D37)),IF(VLOOKUP($E37,HolidayType,2,FALSE),IF(VLOOKUP($A37,Holidays,4,FALSE),$K$9,"0:00"),$K$9),IF(C37-(B37+D37)&gt;$K$9,C37-(B37+D37),IF(VLOOKUP($E37,HolidayType,2,FALSE),IF(VLOOKUP($A37,Holidays,4,FALSE),$K$9,C37-(B37+D37)),$K$9))))</f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46010</v>
      </c>
      <c r="B38" s="46"/>
      <c r="C38" s="46"/>
      <c r="D38" s="46"/>
      <c r="E38" s="45"/>
      <c r="F38" s="205">
        <v>1</v>
      </c>
      <c r="G38" s="197" t="str">
        <f>IF(ISERROR(VLOOKUP($E38,HolidayType,2,FALSE)),IF(OR(ISBLANK(B38),ISBLANK(C38),ISBLANK(D38)),"0:00",C38-(B38+D38)),IF(OR(ISBLANK(B38),ISBLANK(C38),ISBLANK(D38)),IF(VLOOKUP($E38,HolidayType,2,FALSE),IF(VLOOKUP($A38,Holidays,4,FALSE),$K$9,"0:00"),$K$9),IF(C38-(B38+D38)&gt;$K$9,C38-(B38+D38),IF(VLOOKUP($E38,HolidayType,2,FALSE),IF(VLOOKUP($A38,Holidays,4,FALSE),$K$9,C38-(B38+D38)),$K$9))))</f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46011</v>
      </c>
      <c r="B39" s="139"/>
      <c r="C39" s="139"/>
      <c r="D39" s="139"/>
      <c r="E39" s="124" t="str">
        <f>IF(ISERROR(VLOOKUP($A39,Holidays,2,FALSE)),"",VLOOKUP($A39,Holidays,2,0))</f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46012</v>
      </c>
      <c r="B40" s="141"/>
      <c r="C40" s="141"/>
      <c r="D40" s="141"/>
      <c r="E40" s="128" t="str">
        <f>IF(ISERROR(VLOOKUP($A40,Holidays,2,FALSE)),"",VLOOKUP($A40,Holidays,2,0))</f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(12)'!G46</f>
        <v>1596:00</v>
      </c>
      <c r="H45" s="122"/>
      <c r="I45" s="175" t="str">
        <f>'Flexi Timesheet (12)'!I46</f>
        <v>Debit</v>
      </c>
      <c r="J45" s="117">
        <f>IF(I45="Debit",0-(LEFT(G45,FIND(":",G45)-1)+RIGHT(G45,2)/60),LEFT(G45,FIND(":",G45)-1)+RIGHT(G45,2)/60)</f>
        <v>-1596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1736:00</v>
      </c>
      <c r="H46" s="104"/>
      <c r="I46" s="104" t="str">
        <f>IF(J46&lt;0,"Debit",IF(J46=0,"","Credit"))</f>
        <v>Debit</v>
      </c>
      <c r="J46" s="173">
        <f>J44+J45</f>
        <v>-1736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disablePrompts="1" count="3">
    <dataValidation type="time" allowBlank="1" showInputMessage="1" showErrorMessage="1" error="Time is outside range: 07:00 to 22:00" prompt="Enter time in 24 hour format between 07:00 and 22:00" sqref="B13:B40" xr:uid="{00000000-0002-0000-0D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D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D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8" orientation="portrait" r:id="rId1"/>
  <headerFooter alignWithMargins="0"/>
  <ignoredErrors>
    <ignoredError sqref="E11:E29 C8:E10 E35:E36 E32:E33 E39:E40" unlockedFormula="1"/>
  </ignoredError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E684-B94A-40C3-80CD-54A6EF64EE63}">
  <sheetPr>
    <pageSetUpPr fitToPage="1"/>
  </sheetPr>
  <dimension ref="A1:L101"/>
  <sheetViews>
    <sheetView zoomScaleNormal="100" workbookViewId="0">
      <selection activeCell="A13" sqref="A13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46013</v>
      </c>
      <c r="D10" s="120" t="str">
        <f>CONCATENATE(" to ",TEXT(C10+27,"dd-mmm-yyyy"))</f>
        <v xml:space="preserve"> to 18-Jan-2026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(13)'!A40+1</f>
        <v>46013</v>
      </c>
      <c r="B13" s="44"/>
      <c r="C13" s="44"/>
      <c r="D13" s="44"/>
      <c r="E13" s="45" t="str">
        <f t="shared" ref="E13:E38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46014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46015</v>
      </c>
      <c r="B15" s="46"/>
      <c r="C15" s="46"/>
      <c r="D15" s="46"/>
      <c r="E15" s="45" t="str">
        <f t="shared" si="0"/>
        <v>Concessional Half Day</v>
      </c>
      <c r="F15" s="196">
        <v>1</v>
      </c>
      <c r="G15" s="197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0.29166666666666669</v>
      </c>
      <c r="H15" s="201">
        <f t="shared" si="1"/>
        <v>7</v>
      </c>
      <c r="I15" s="204" t="str">
        <f t="shared" si="3"/>
        <v>7:00</v>
      </c>
      <c r="J15" s="201">
        <f>J14+H15</f>
        <v>7</v>
      </c>
      <c r="K15" s="203" t="str">
        <f t="shared" si="4"/>
        <v>7:00</v>
      </c>
      <c r="L15" s="22">
        <f t="shared" si="2"/>
        <v>1</v>
      </c>
    </row>
    <row r="16" spans="1:12" ht="18" customHeight="1">
      <c r="A16" s="194">
        <f t="shared" si="5"/>
        <v>46016</v>
      </c>
      <c r="B16" s="46"/>
      <c r="C16" s="46"/>
      <c r="D16" s="46"/>
      <c r="E16" s="45" t="str">
        <f t="shared" si="0"/>
        <v>Public Holiday</v>
      </c>
      <c r="F16" s="196">
        <v>1</v>
      </c>
      <c r="G16" s="197">
        <f t="shared" si="6"/>
        <v>0.29166666666666669</v>
      </c>
      <c r="H16" s="201">
        <f t="shared" si="1"/>
        <v>7</v>
      </c>
      <c r="I16" s="202" t="str">
        <f t="shared" si="3"/>
        <v>7:00</v>
      </c>
      <c r="J16" s="201">
        <f t="shared" ref="J16:J38" si="7">J15+H16</f>
        <v>14</v>
      </c>
      <c r="K16" s="203" t="str">
        <f t="shared" si="4"/>
        <v>14:00</v>
      </c>
      <c r="L16" s="22">
        <f t="shared" si="2"/>
        <v>1</v>
      </c>
    </row>
    <row r="17" spans="1:12" ht="18" customHeight="1" thickBot="1">
      <c r="A17" s="195">
        <f t="shared" si="5"/>
        <v>46017</v>
      </c>
      <c r="B17" s="46"/>
      <c r="C17" s="46"/>
      <c r="D17" s="46"/>
      <c r="E17" s="45" t="str">
        <f t="shared" si="0"/>
        <v>Public Holiday</v>
      </c>
      <c r="F17" s="205">
        <v>1</v>
      </c>
      <c r="G17" s="206">
        <f t="shared" si="6"/>
        <v>0.29166666666666669</v>
      </c>
      <c r="H17" s="207">
        <f t="shared" si="1"/>
        <v>7</v>
      </c>
      <c r="I17" s="208" t="str">
        <f t="shared" si="3"/>
        <v>7:00</v>
      </c>
      <c r="J17" s="207">
        <f t="shared" si="7"/>
        <v>21</v>
      </c>
      <c r="K17" s="209" t="str">
        <f t="shared" si="4"/>
        <v>21:00</v>
      </c>
      <c r="L17" s="22">
        <f t="shared" si="2"/>
        <v>1</v>
      </c>
    </row>
    <row r="18" spans="1:12" ht="15" customHeight="1" thickTop="1">
      <c r="A18" s="165">
        <f t="shared" si="5"/>
        <v>46018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21</v>
      </c>
      <c r="K18" s="168" t="str">
        <f t="shared" si="4"/>
        <v>21:00</v>
      </c>
      <c r="L18" s="22">
        <f t="shared" si="2"/>
        <v>0</v>
      </c>
    </row>
    <row r="19" spans="1:12" ht="15" customHeight="1" thickBot="1">
      <c r="A19" s="79">
        <f t="shared" si="5"/>
        <v>46019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21</v>
      </c>
      <c r="K19" s="84" t="str">
        <f t="shared" si="4"/>
        <v>21:00</v>
      </c>
      <c r="L19" s="22">
        <f t="shared" si="2"/>
        <v>0</v>
      </c>
    </row>
    <row r="20" spans="1:12" ht="18" customHeight="1" thickTop="1">
      <c r="A20" s="210">
        <f t="shared" si="5"/>
        <v>46020</v>
      </c>
      <c r="B20" s="44"/>
      <c r="C20" s="44"/>
      <c r="D20" s="44"/>
      <c r="E20" s="45" t="str">
        <f t="shared" si="0"/>
        <v>Public Holiday</v>
      </c>
      <c r="F20" s="196">
        <v>1</v>
      </c>
      <c r="G20" s="197">
        <f t="shared" si="6"/>
        <v>0.29166666666666669</v>
      </c>
      <c r="H20" s="211">
        <f t="shared" si="1"/>
        <v>7</v>
      </c>
      <c r="I20" s="204" t="str">
        <f t="shared" si="3"/>
        <v>7:00</v>
      </c>
      <c r="J20" s="211">
        <f>J19+H20</f>
        <v>28</v>
      </c>
      <c r="K20" s="212" t="str">
        <f t="shared" si="4"/>
        <v>28:00</v>
      </c>
      <c r="L20" s="22">
        <f t="shared" si="2"/>
        <v>1</v>
      </c>
    </row>
    <row r="21" spans="1:12" ht="18" customHeight="1">
      <c r="A21" s="194">
        <f t="shared" si="5"/>
        <v>46021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28</v>
      </c>
      <c r="K21" s="203" t="str">
        <f t="shared" si="4"/>
        <v>28:00</v>
      </c>
      <c r="L21" s="22">
        <f t="shared" si="2"/>
        <v>1</v>
      </c>
    </row>
    <row r="22" spans="1:12" ht="18" customHeight="1">
      <c r="A22" s="194">
        <f t="shared" si="5"/>
        <v>46022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28</v>
      </c>
      <c r="K22" s="203" t="str">
        <f t="shared" si="4"/>
        <v>28:00</v>
      </c>
      <c r="L22" s="22">
        <f t="shared" si="2"/>
        <v>1</v>
      </c>
    </row>
    <row r="23" spans="1:12" ht="18" customHeight="1">
      <c r="A23" s="194">
        <f t="shared" si="5"/>
        <v>46023</v>
      </c>
      <c r="B23" s="46"/>
      <c r="C23" s="46"/>
      <c r="D23" s="46"/>
      <c r="E23" s="45" t="str">
        <f t="shared" si="0"/>
        <v>Public Holiday</v>
      </c>
      <c r="F23" s="196">
        <v>1</v>
      </c>
      <c r="G23" s="197">
        <f t="shared" si="6"/>
        <v>0.29166666666666669</v>
      </c>
      <c r="H23" s="201">
        <f t="shared" si="1"/>
        <v>7</v>
      </c>
      <c r="I23" s="202" t="str">
        <f t="shared" si="3"/>
        <v>7:00</v>
      </c>
      <c r="J23" s="201">
        <f t="shared" si="7"/>
        <v>35</v>
      </c>
      <c r="K23" s="203" t="str">
        <f t="shared" si="4"/>
        <v>35:00</v>
      </c>
      <c r="L23" s="22">
        <f t="shared" si="2"/>
        <v>1</v>
      </c>
    </row>
    <row r="24" spans="1:12" ht="18" customHeight="1" thickBot="1">
      <c r="A24" s="195">
        <f t="shared" si="5"/>
        <v>46024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35</v>
      </c>
      <c r="K24" s="209" t="str">
        <f t="shared" si="4"/>
        <v>35:00</v>
      </c>
      <c r="L24" s="22">
        <f t="shared" si="2"/>
        <v>1</v>
      </c>
    </row>
    <row r="25" spans="1:12" ht="15" customHeight="1" thickTop="1">
      <c r="A25" s="123">
        <f t="shared" si="5"/>
        <v>46025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35</v>
      </c>
      <c r="K25" s="81" t="str">
        <f t="shared" si="4"/>
        <v>35:00</v>
      </c>
      <c r="L25" s="22">
        <f t="shared" si="2"/>
        <v>0</v>
      </c>
    </row>
    <row r="26" spans="1:12" ht="15" customHeight="1" thickBot="1">
      <c r="A26" s="79">
        <f t="shared" si="5"/>
        <v>46026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35</v>
      </c>
      <c r="K26" s="84" t="str">
        <f t="shared" si="4"/>
        <v>35:00</v>
      </c>
      <c r="L26" s="22">
        <f t="shared" si="2"/>
        <v>0</v>
      </c>
    </row>
    <row r="27" spans="1:12" ht="18" customHeight="1" thickTop="1">
      <c r="A27" s="210">
        <f t="shared" si="5"/>
        <v>46027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35</v>
      </c>
      <c r="K27" s="212" t="str">
        <f t="shared" si="4"/>
        <v>35:00</v>
      </c>
      <c r="L27" s="22">
        <f t="shared" si="2"/>
        <v>1</v>
      </c>
    </row>
    <row r="28" spans="1:12" ht="18" customHeight="1">
      <c r="A28" s="194">
        <f t="shared" si="5"/>
        <v>46028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35</v>
      </c>
      <c r="K28" s="203" t="str">
        <f t="shared" si="4"/>
        <v>35:00</v>
      </c>
      <c r="L28" s="22">
        <f t="shared" si="2"/>
        <v>1</v>
      </c>
    </row>
    <row r="29" spans="1:12" ht="18" customHeight="1">
      <c r="A29" s="194">
        <f t="shared" si="5"/>
        <v>46029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35</v>
      </c>
      <c r="K29" s="203" t="str">
        <f t="shared" si="4"/>
        <v>35:00</v>
      </c>
      <c r="L29" s="22">
        <f t="shared" si="2"/>
        <v>1</v>
      </c>
    </row>
    <row r="30" spans="1:12" ht="18" customHeight="1">
      <c r="A30" s="194">
        <f t="shared" si="5"/>
        <v>46030</v>
      </c>
      <c r="B30" s="46"/>
      <c r="C30" s="46"/>
      <c r="D30" s="46"/>
      <c r="E30" s="231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35</v>
      </c>
      <c r="K30" s="203" t="str">
        <f t="shared" si="4"/>
        <v>35:00</v>
      </c>
      <c r="L30" s="22">
        <f t="shared" si="2"/>
        <v>1</v>
      </c>
    </row>
    <row r="31" spans="1:12" ht="18" customHeight="1" thickBot="1">
      <c r="A31" s="195">
        <f t="shared" si="5"/>
        <v>46031</v>
      </c>
      <c r="B31" s="46"/>
      <c r="C31" s="46"/>
      <c r="D31" s="46"/>
      <c r="E31" s="45"/>
      <c r="F31" s="205">
        <v>1</v>
      </c>
      <c r="G31" s="197" t="str">
        <f t="shared" si="6"/>
        <v>0:00</v>
      </c>
      <c r="H31" s="207">
        <f t="shared" si="1"/>
        <v>0</v>
      </c>
      <c r="I31" s="202" t="str">
        <f t="shared" si="3"/>
        <v>0:00</v>
      </c>
      <c r="J31" s="207">
        <f t="shared" si="7"/>
        <v>35</v>
      </c>
      <c r="K31" s="203" t="str">
        <f t="shared" si="4"/>
        <v>35:00</v>
      </c>
      <c r="L31" s="22">
        <f t="shared" si="2"/>
        <v>1</v>
      </c>
    </row>
    <row r="32" spans="1:12" s="42" customFormat="1" ht="15" customHeight="1" thickTop="1">
      <c r="A32" s="131">
        <f t="shared" si="5"/>
        <v>46032</v>
      </c>
      <c r="B32" s="86"/>
      <c r="C32" s="86"/>
      <c r="D32" s="132"/>
      <c r="E32" s="124" t="str">
        <f>IF(ISERROR(VLOOKUP($A32,Holidays,2,FALSE)),"",VLOOKUP($A32,Holidays,2,0))</f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35</v>
      </c>
      <c r="K32" s="136" t="str">
        <f t="shared" si="4"/>
        <v>35:00</v>
      </c>
      <c r="L32" s="43">
        <f t="shared" si="2"/>
        <v>0</v>
      </c>
    </row>
    <row r="33" spans="1:12" s="42" customFormat="1" ht="15" customHeight="1" thickBot="1">
      <c r="A33" s="93">
        <f t="shared" si="5"/>
        <v>46033</v>
      </c>
      <c r="B33" s="94"/>
      <c r="C33" s="94"/>
      <c r="D33" s="137"/>
      <c r="E33" s="128" t="str">
        <f>IF(ISERROR(VLOOKUP($A33,Holidays,2,FALSE)),"",VLOOKUP($A33,Holidays,2,0))</f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35</v>
      </c>
      <c r="K33" s="100" t="str">
        <f t="shared" si="4"/>
        <v>35:00</v>
      </c>
      <c r="L33" s="43">
        <f t="shared" si="2"/>
        <v>0</v>
      </c>
    </row>
    <row r="34" spans="1:12" ht="18" customHeight="1" thickTop="1">
      <c r="A34" s="210">
        <f t="shared" si="5"/>
        <v>46034</v>
      </c>
      <c r="B34" s="44"/>
      <c r="C34" s="44"/>
      <c r="D34" s="44"/>
      <c r="E34" s="45"/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35</v>
      </c>
      <c r="K34" s="212" t="str">
        <f t="shared" si="4"/>
        <v>35:00</v>
      </c>
      <c r="L34" s="22">
        <f t="shared" si="2"/>
        <v>1</v>
      </c>
    </row>
    <row r="35" spans="1:12" ht="18" customHeight="1">
      <c r="A35" s="194">
        <f t="shared" si="5"/>
        <v>46035</v>
      </c>
      <c r="B35" s="46"/>
      <c r="C35" s="46"/>
      <c r="D35" s="46"/>
      <c r="E35" s="45" t="str">
        <f>IF(ISERROR(VLOOKUP($A35,Holidays,2,FALSE)),"",VLOOKUP($A35,Holidays,2,0))</f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35</v>
      </c>
      <c r="K35" s="203" t="str">
        <f t="shared" si="4"/>
        <v>35:00</v>
      </c>
      <c r="L35" s="22">
        <f t="shared" si="2"/>
        <v>1</v>
      </c>
    </row>
    <row r="36" spans="1:12" ht="18" customHeight="1">
      <c r="A36" s="194">
        <f t="shared" si="5"/>
        <v>46036</v>
      </c>
      <c r="B36" s="46"/>
      <c r="C36" s="46"/>
      <c r="D36" s="46"/>
      <c r="E36" s="45" t="str">
        <f>IF(ISERROR(VLOOKUP($A36,Holidays,2,FALSE)),"",VLOOKUP($A36,Holidays,2,0))</f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35</v>
      </c>
      <c r="K36" s="203" t="str">
        <f t="shared" si="4"/>
        <v>35:00</v>
      </c>
      <c r="L36" s="22">
        <f t="shared" si="2"/>
        <v>1</v>
      </c>
    </row>
    <row r="37" spans="1:12" ht="18" customHeight="1">
      <c r="A37" s="194">
        <f t="shared" si="5"/>
        <v>46037</v>
      </c>
      <c r="B37" s="46"/>
      <c r="C37" s="46"/>
      <c r="D37" s="46"/>
      <c r="E37" s="45"/>
      <c r="F37" s="196">
        <v>1</v>
      </c>
      <c r="G37" s="197" t="str">
        <f>IF(ISERROR(VLOOKUP($E37,HolidayType,2,FALSE)),IF(OR(ISBLANK(B37),ISBLANK(C37),ISBLANK(D37)),"0:00",C37-(B37+D37)),IF(OR(ISBLANK(B37),ISBLANK(C37),ISBLANK(D37)),IF(VLOOKUP($E37,HolidayType,2,FALSE),IF(VLOOKUP($A37,Holidays,4,FALSE),$K$9,"0:00"),$K$9),IF(C37-(B37+D37)&gt;$K$9,C37-(B37+D37),IF(VLOOKUP($E37,HolidayType,2,FALSE),IF(VLOOKUP($A37,Holidays,4,FALSE),$K$9,C37-(B37+D37)),$K$9))))</f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35</v>
      </c>
      <c r="K37" s="203" t="str">
        <f t="shared" si="4"/>
        <v>35:00</v>
      </c>
      <c r="L37" s="22">
        <f t="shared" si="2"/>
        <v>1</v>
      </c>
    </row>
    <row r="38" spans="1:12" ht="18" customHeight="1" thickBot="1">
      <c r="A38" s="213">
        <f t="shared" si="5"/>
        <v>46038</v>
      </c>
      <c r="B38" s="46"/>
      <c r="C38" s="46"/>
      <c r="D38" s="46"/>
      <c r="E38" s="45"/>
      <c r="F38" s="205">
        <v>1</v>
      </c>
      <c r="G38" s="197" t="str">
        <f>IF(ISERROR(VLOOKUP($E38,HolidayType,2,FALSE)),IF(OR(ISBLANK(B38),ISBLANK(C38),ISBLANK(D38)),"0:00",C38-(B38+D38)),IF(OR(ISBLANK(B38),ISBLANK(C38),ISBLANK(D38)),IF(VLOOKUP($E38,HolidayType,2,FALSE),IF(VLOOKUP($A38,Holidays,4,FALSE),$K$9,"0:00"),$K$9),IF(C38-(B38+D38)&gt;$K$9,C38-(B38+D38),IF(VLOOKUP($E38,HolidayType,2,FALSE),IF(VLOOKUP($A38,Holidays,4,FALSE),$K$9,C38-(B38+D38)),$K$9))))</f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35</v>
      </c>
      <c r="K38" s="216" t="str">
        <f t="shared" si="4"/>
        <v>35:00</v>
      </c>
      <c r="L38" s="22">
        <f t="shared" si="2"/>
        <v>1</v>
      </c>
    </row>
    <row r="39" spans="1:12" ht="15" customHeight="1" thickTop="1">
      <c r="A39" s="123">
        <f t="shared" si="5"/>
        <v>46039</v>
      </c>
      <c r="B39" s="139"/>
      <c r="C39" s="139"/>
      <c r="D39" s="139"/>
      <c r="E39" s="124" t="str">
        <f>IF(ISERROR(VLOOKUP($A39,Holidays,2,FALSE)),"",VLOOKUP($A39,Holidays,2,0))</f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35</v>
      </c>
      <c r="K39" s="81" t="str">
        <f t="shared" si="4"/>
        <v>35:00</v>
      </c>
      <c r="L39" s="22">
        <f t="shared" si="2"/>
        <v>0</v>
      </c>
    </row>
    <row r="40" spans="1:12" ht="15" customHeight="1" thickBot="1">
      <c r="A40" s="79">
        <f t="shared" si="5"/>
        <v>46040</v>
      </c>
      <c r="B40" s="141"/>
      <c r="C40" s="141"/>
      <c r="D40" s="141"/>
      <c r="E40" s="128" t="str">
        <f>IF(ISERROR(VLOOKUP($A40,Holidays,2,FALSE)),"",VLOOKUP($A40,Holidays,2,0))</f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35</v>
      </c>
      <c r="K40" s="84" t="str">
        <f t="shared" si="4"/>
        <v>35:00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35:00</v>
      </c>
      <c r="H43" s="104"/>
      <c r="I43" s="104"/>
      <c r="J43" s="173">
        <f>J40</f>
        <v>35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105:00</v>
      </c>
      <c r="H44" s="104"/>
      <c r="I44" s="104" t="str">
        <f>IF(J44&lt;0,"Debit",IF(J44=0,"","Credit"))</f>
        <v>Debit</v>
      </c>
      <c r="J44" s="173">
        <f>J43-J42</f>
        <v>-105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(12)'!G46</f>
        <v>1596:00</v>
      </c>
      <c r="H45" s="122"/>
      <c r="I45" s="175" t="str">
        <f>'Flexi Timesheet (12)'!I46</f>
        <v>Debit</v>
      </c>
      <c r="J45" s="117">
        <f>IF(I45="Debit",0-(LEFT(G45,FIND(":",G45)-1)+RIGHT(G45,2)/60),LEFT(G45,FIND(":",G45)-1)+RIGHT(G45,2)/60)</f>
        <v>-1596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1701:00</v>
      </c>
      <c r="H46" s="104"/>
      <c r="I46" s="104" t="str">
        <f>IF(J46&lt;0,"Debit",IF(J46=0,"","Credit"))</f>
        <v>Debit</v>
      </c>
      <c r="J46" s="173">
        <f>J44+J45</f>
        <v>-1701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F2A058D-F2F8-4BF7-8354-ABC152969CD6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24B2C683-BC0E-431A-949B-EBACB91FF3D3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6707B85E-97B9-49FF-AC1B-7958FB538E67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8" orientation="portrait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">
    <tabColor rgb="FF0000FF"/>
  </sheetPr>
  <dimension ref="A1:I24"/>
  <sheetViews>
    <sheetView zoomScale="136" zoomScaleNormal="136" workbookViewId="0">
      <pane ySplit="2" topLeftCell="A4" activePane="bottomLeft" state="frozen"/>
      <selection pane="bottomLeft" activeCell="D21" sqref="D21"/>
      <selection activeCell="M20" sqref="M20"/>
    </sheetView>
  </sheetViews>
  <sheetFormatPr defaultRowHeight="12.75"/>
  <cols>
    <col min="1" max="1" width="14.85546875" style="3" customWidth="1"/>
    <col min="2" max="2" width="15" customWidth="1"/>
    <col min="3" max="3" width="27.28515625" bestFit="1" customWidth="1"/>
    <col min="4" max="4" width="7" style="6" customWidth="1"/>
    <col min="5" max="5" width="5.85546875" style="4" customWidth="1"/>
    <col min="6" max="6" width="10.7109375" customWidth="1"/>
    <col min="7" max="7" width="9.140625" style="5" customWidth="1"/>
    <col min="8" max="8" width="20.140625" customWidth="1"/>
    <col min="9" max="9" width="9" customWidth="1"/>
  </cols>
  <sheetData>
    <row r="1" spans="1:9" ht="16.5" thickBot="1">
      <c r="A1" s="59" t="s">
        <v>58</v>
      </c>
      <c r="B1" s="60"/>
      <c r="C1" s="60"/>
      <c r="D1" s="61"/>
      <c r="E1" s="10" t="s">
        <v>59</v>
      </c>
      <c r="F1" s="10"/>
      <c r="G1" s="10"/>
      <c r="H1" s="10" t="s">
        <v>60</v>
      </c>
      <c r="I1" s="10"/>
    </row>
    <row r="2" spans="1:9" ht="27" thickTop="1" thickBot="1">
      <c r="A2" s="62" t="s">
        <v>20</v>
      </c>
      <c r="B2" s="49" t="s">
        <v>61</v>
      </c>
      <c r="C2" s="49" t="s">
        <v>62</v>
      </c>
      <c r="D2" s="63" t="s">
        <v>63</v>
      </c>
      <c r="E2" s="58" t="s">
        <v>64</v>
      </c>
      <c r="F2" s="50" t="s">
        <v>65</v>
      </c>
      <c r="G2" s="51" t="s">
        <v>66</v>
      </c>
      <c r="H2" s="52" t="s">
        <v>67</v>
      </c>
      <c r="I2" s="53" t="s">
        <v>68</v>
      </c>
    </row>
    <row r="3" spans="1:9">
      <c r="A3" s="54"/>
      <c r="B3" s="55"/>
      <c r="C3" s="55"/>
      <c r="D3" s="56"/>
      <c r="E3" s="29">
        <v>1</v>
      </c>
      <c r="F3" s="9" t="s">
        <v>69</v>
      </c>
      <c r="G3" s="18" t="s">
        <v>70</v>
      </c>
      <c r="H3" s="16" t="s">
        <v>45</v>
      </c>
      <c r="I3" s="17" t="b">
        <v>0</v>
      </c>
    </row>
    <row r="4" spans="1:9">
      <c r="A4" s="66">
        <v>45658</v>
      </c>
      <c r="B4" s="7" t="s">
        <v>49</v>
      </c>
      <c r="C4" s="65" t="s">
        <v>71</v>
      </c>
      <c r="D4" s="33" t="b">
        <v>1</v>
      </c>
      <c r="E4" s="30">
        <v>2</v>
      </c>
      <c r="F4" s="7" t="s">
        <v>72</v>
      </c>
      <c r="G4" s="11" t="s">
        <v>73</v>
      </c>
      <c r="H4" s="16" t="s">
        <v>55</v>
      </c>
      <c r="I4" s="17" t="b">
        <v>0</v>
      </c>
    </row>
    <row r="5" spans="1:9">
      <c r="A5" s="32">
        <v>45684</v>
      </c>
      <c r="B5" s="7" t="s">
        <v>49</v>
      </c>
      <c r="C5" s="7" t="s">
        <v>74</v>
      </c>
      <c r="D5" s="33" t="b">
        <v>1</v>
      </c>
      <c r="E5" s="30">
        <v>3</v>
      </c>
      <c r="F5" s="7" t="s">
        <v>75</v>
      </c>
      <c r="G5" s="11" t="s">
        <v>76</v>
      </c>
      <c r="H5" s="13" t="s">
        <v>31</v>
      </c>
      <c r="I5" s="14" t="b">
        <v>1</v>
      </c>
    </row>
    <row r="6" spans="1:9">
      <c r="A6" s="64">
        <v>45764</v>
      </c>
      <c r="B6" s="48" t="s">
        <v>31</v>
      </c>
      <c r="C6" s="48" t="s">
        <v>77</v>
      </c>
      <c r="D6" s="33" t="b">
        <v>1</v>
      </c>
      <c r="E6" s="30">
        <v>4</v>
      </c>
      <c r="F6" s="7" t="s">
        <v>78</v>
      </c>
      <c r="G6" s="11" t="s">
        <v>79</v>
      </c>
      <c r="H6" s="13" t="s">
        <v>47</v>
      </c>
      <c r="I6" s="14" t="b">
        <v>0</v>
      </c>
    </row>
    <row r="7" spans="1:9">
      <c r="A7" s="32">
        <v>45765</v>
      </c>
      <c r="B7" s="7" t="s">
        <v>49</v>
      </c>
      <c r="C7" s="7" t="s">
        <v>80</v>
      </c>
      <c r="D7" s="33" t="b">
        <v>1</v>
      </c>
      <c r="E7" s="30">
        <v>5</v>
      </c>
      <c r="F7" s="7" t="s">
        <v>81</v>
      </c>
      <c r="G7" s="11" t="s">
        <v>82</v>
      </c>
      <c r="H7" s="13" t="s">
        <v>48</v>
      </c>
      <c r="I7" s="14" t="b">
        <v>0</v>
      </c>
    </row>
    <row r="8" spans="1:9">
      <c r="A8" s="32">
        <v>45768</v>
      </c>
      <c r="B8" s="7" t="s">
        <v>49</v>
      </c>
      <c r="C8" s="7" t="s">
        <v>83</v>
      </c>
      <c r="D8" s="33" t="b">
        <v>1</v>
      </c>
      <c r="E8" s="30">
        <v>6</v>
      </c>
      <c r="F8" s="7" t="s">
        <v>84</v>
      </c>
      <c r="G8" s="11" t="s">
        <v>85</v>
      </c>
      <c r="H8" s="13" t="s">
        <v>52</v>
      </c>
      <c r="I8" s="14" t="b">
        <v>0</v>
      </c>
    </row>
    <row r="9" spans="1:9" ht="13.5" thickBot="1">
      <c r="A9" s="32">
        <v>45772</v>
      </c>
      <c r="B9" s="7" t="s">
        <v>49</v>
      </c>
      <c r="C9" s="65" t="s">
        <v>86</v>
      </c>
      <c r="D9" s="33" t="b">
        <v>1</v>
      </c>
      <c r="E9" s="31">
        <v>7</v>
      </c>
      <c r="F9" s="8" t="s">
        <v>87</v>
      </c>
      <c r="G9" s="12" t="s">
        <v>88</v>
      </c>
      <c r="H9" s="13" t="s">
        <v>49</v>
      </c>
      <c r="I9" s="14" t="b">
        <v>1</v>
      </c>
    </row>
    <row r="10" spans="1:9" ht="13.5" thickTop="1">
      <c r="A10" s="32">
        <v>45817</v>
      </c>
      <c r="B10" s="7" t="s">
        <v>49</v>
      </c>
      <c r="C10" s="7" t="s">
        <v>89</v>
      </c>
      <c r="D10" s="33" t="b">
        <v>1</v>
      </c>
      <c r="E10"/>
      <c r="H10" s="13" t="s">
        <v>50</v>
      </c>
      <c r="I10" s="14" t="b">
        <v>0</v>
      </c>
    </row>
    <row r="11" spans="1:9">
      <c r="A11" s="32">
        <v>45936</v>
      </c>
      <c r="B11" s="7" t="s">
        <v>49</v>
      </c>
      <c r="C11" s="7" t="s">
        <v>90</v>
      </c>
      <c r="D11" s="33" t="b">
        <v>1</v>
      </c>
      <c r="H11" s="23" t="s">
        <v>51</v>
      </c>
      <c r="I11" s="24" t="b">
        <v>0</v>
      </c>
    </row>
    <row r="12" spans="1:9" ht="13.5" thickBot="1">
      <c r="A12" s="32">
        <v>46015</v>
      </c>
      <c r="B12" s="48" t="s">
        <v>31</v>
      </c>
      <c r="C12" s="7" t="s">
        <v>77</v>
      </c>
      <c r="D12" s="33" t="b">
        <v>1</v>
      </c>
      <c r="H12" s="25" t="s">
        <v>91</v>
      </c>
      <c r="I12" s="15" t="b">
        <v>0</v>
      </c>
    </row>
    <row r="13" spans="1:9" ht="13.5" thickTop="1">
      <c r="A13" s="32">
        <v>46016</v>
      </c>
      <c r="B13" s="7" t="s">
        <v>49</v>
      </c>
      <c r="C13" s="7" t="s">
        <v>92</v>
      </c>
      <c r="D13" s="33" t="b">
        <v>1</v>
      </c>
      <c r="H13" s="2"/>
    </row>
    <row r="14" spans="1:9">
      <c r="A14" s="32">
        <v>46017</v>
      </c>
      <c r="B14" s="7" t="s">
        <v>49</v>
      </c>
      <c r="C14" s="65" t="s">
        <v>93</v>
      </c>
      <c r="D14" s="33" t="b">
        <v>1</v>
      </c>
    </row>
    <row r="15" spans="1:9">
      <c r="A15" s="32">
        <v>46020</v>
      </c>
      <c r="B15" s="7" t="s">
        <v>49</v>
      </c>
      <c r="C15" s="7" t="s">
        <v>94</v>
      </c>
      <c r="D15" s="33" t="b">
        <v>1</v>
      </c>
    </row>
    <row r="16" spans="1:9">
      <c r="A16" s="32">
        <v>45650</v>
      </c>
      <c r="B16" s="48" t="s">
        <v>31</v>
      </c>
      <c r="C16" s="7" t="s">
        <v>77</v>
      </c>
      <c r="D16" s="33" t="b">
        <v>1</v>
      </c>
    </row>
    <row r="17" spans="1:4">
      <c r="A17" s="32">
        <v>45651</v>
      </c>
      <c r="B17" s="7" t="s">
        <v>49</v>
      </c>
      <c r="C17" s="7" t="s">
        <v>92</v>
      </c>
      <c r="D17" s="33" t="b">
        <v>1</v>
      </c>
    </row>
    <row r="18" spans="1:4">
      <c r="A18" s="32">
        <v>45652</v>
      </c>
      <c r="B18" s="7" t="s">
        <v>49</v>
      </c>
      <c r="C18" s="65" t="s">
        <v>93</v>
      </c>
      <c r="D18" s="33" t="b">
        <v>1</v>
      </c>
    </row>
    <row r="19" spans="1:4">
      <c r="A19" s="32">
        <v>45653</v>
      </c>
      <c r="B19" s="7" t="s">
        <v>49</v>
      </c>
      <c r="C19" s="7" t="s">
        <v>95</v>
      </c>
      <c r="D19" s="33" t="b">
        <v>1</v>
      </c>
    </row>
    <row r="20" spans="1:4">
      <c r="A20" s="32">
        <v>46023</v>
      </c>
      <c r="B20" s="7" t="s">
        <v>49</v>
      </c>
      <c r="C20" s="7" t="s">
        <v>96</v>
      </c>
      <c r="D20" s="33" t="b">
        <v>1</v>
      </c>
    </row>
    <row r="21" spans="1:4" ht="13.5" thickBot="1">
      <c r="A21" s="26"/>
      <c r="B21" s="27"/>
      <c r="C21" s="27"/>
      <c r="D21" s="28"/>
    </row>
    <row r="24" spans="1:4">
      <c r="A24" s="41" t="s">
        <v>97</v>
      </c>
    </row>
  </sheetData>
  <phoneticPr fontId="0" type="noConversion"/>
  <hyperlinks>
    <hyperlink ref="A24" r:id="rId1" xr:uid="{00000000-0004-0000-0E00-000000000000}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101"/>
  <sheetViews>
    <sheetView tabSelected="1" zoomScaleNormal="100" workbookViewId="0">
      <selection activeCell="Q17" sqref="Q17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2.140625" hidden="1" customWidth="1"/>
    <col min="9" max="9" width="14" customWidth="1"/>
    <col min="10" max="10" width="16.85546875" hidden="1" customWidth="1"/>
    <col min="11" max="11" width="14.28515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/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/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45649</v>
      </c>
      <c r="D10" s="120" t="str">
        <f>CONCATENATE(" to ",TEXT(C10+27,"dd-mmm-yyyy"))</f>
        <v xml:space="preserve"> to 19-Jan-2025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74" t="s">
        <v>20</v>
      </c>
      <c r="B12" s="75" t="s">
        <v>21</v>
      </c>
      <c r="C12" s="75" t="s">
        <v>22</v>
      </c>
      <c r="D12" s="75" t="s">
        <v>23</v>
      </c>
      <c r="E12" s="75" t="s">
        <v>24</v>
      </c>
      <c r="F12" s="76" t="s">
        <v>25</v>
      </c>
      <c r="G12" s="75" t="s">
        <v>26</v>
      </c>
      <c r="H12" s="77" t="s">
        <v>27</v>
      </c>
      <c r="I12" s="75" t="s">
        <v>28</v>
      </c>
      <c r="J12" s="77" t="s">
        <v>29</v>
      </c>
      <c r="K12" s="78" t="s">
        <v>30</v>
      </c>
    </row>
    <row r="13" spans="1:12" ht="18" customHeight="1" thickTop="1">
      <c r="A13" s="193">
        <v>45649</v>
      </c>
      <c r="B13" s="44"/>
      <c r="C13" s="44"/>
      <c r="D13" s="44"/>
      <c r="E13" s="45"/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18" si="0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1">IF(WEEKDAY(A13,2)&lt;6,IF(F13&lt;&gt;0,1,0),0)</f>
        <v>1</v>
      </c>
    </row>
    <row r="14" spans="1:12" ht="18" customHeight="1">
      <c r="A14" s="194">
        <f>A13+1</f>
        <v>45650</v>
      </c>
      <c r="B14" s="46"/>
      <c r="C14" s="46"/>
      <c r="D14" s="46"/>
      <c r="E14" s="45" t="s">
        <v>31</v>
      </c>
      <c r="F14" s="196">
        <v>1</v>
      </c>
      <c r="G14" s="197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0.29166666666666669</v>
      </c>
      <c r="H14" s="201">
        <f t="shared" si="0"/>
        <v>7</v>
      </c>
      <c r="I14" s="202" t="str">
        <f t="shared" ref="I14:I40" si="2">CONCATENATE(TRUNC(INT(H14)),":",TEXT((H14-TRUNC(INT(H14)))*60,"00"))</f>
        <v>7:00</v>
      </c>
      <c r="J14" s="201">
        <f>J13+H14</f>
        <v>7</v>
      </c>
      <c r="K14" s="203" t="str">
        <f t="shared" ref="K14:K40" si="3">CONCATENATE(TRUNC(INT(J14)),":",TEXT((J14-TRUNC(INT(J14)))*60,"00"))</f>
        <v>7:00</v>
      </c>
      <c r="L14" s="22">
        <f t="shared" si="1"/>
        <v>1</v>
      </c>
    </row>
    <row r="15" spans="1:12" ht="18" customHeight="1">
      <c r="A15" s="194">
        <f t="shared" ref="A15:A40" si="4">A14+1</f>
        <v>45651</v>
      </c>
      <c r="B15" s="46"/>
      <c r="C15" s="46"/>
      <c r="D15" s="46"/>
      <c r="E15" s="45" t="str">
        <f>IF(ISERROR(VLOOKUP($A15,Holidays,2,FALSE)),"",VLOOKUP($A15,Holidays,2,0))</f>
        <v>Public Holiday</v>
      </c>
      <c r="F15" s="196">
        <v>1</v>
      </c>
      <c r="G15" s="197">
        <f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0.29166666666666669</v>
      </c>
      <c r="H15" s="201">
        <f t="shared" si="0"/>
        <v>7</v>
      </c>
      <c r="I15" s="204" t="str">
        <f t="shared" si="2"/>
        <v>7:00</v>
      </c>
      <c r="J15" s="201">
        <f>J14+H15</f>
        <v>14</v>
      </c>
      <c r="K15" s="203" t="str">
        <f t="shared" si="3"/>
        <v>14:00</v>
      </c>
      <c r="L15" s="22">
        <f t="shared" si="1"/>
        <v>1</v>
      </c>
    </row>
    <row r="16" spans="1:12" ht="18" customHeight="1">
      <c r="A16" s="194">
        <f t="shared" si="4"/>
        <v>45652</v>
      </c>
      <c r="B16" s="46"/>
      <c r="C16" s="46"/>
      <c r="D16" s="46"/>
      <c r="E16" s="45" t="str">
        <f>IF(ISERROR(VLOOKUP($A16,Holidays,2,FALSE)),"",VLOOKUP($A16,Holidays,2,0))</f>
        <v>Public Holiday</v>
      </c>
      <c r="F16" s="196">
        <v>1</v>
      </c>
      <c r="G16" s="197">
        <f t="shared" ref="G16:G40" si="5">IF(ISERROR(VLOOKUP($E16,HolidayType,2,FALSE)),IF(OR(ISBLANK(B16),ISBLANK(C16),ISBLANK(D16)),"0:00",C16-(B16+D16)),IF(OR(ISBLANK(B16),ISBLANK(C16),ISBLANK(D16)),IF(VLOOKUP($E16,HolidayType,2,FALSE),IF(VLOOKUP($A16,Holidays,4,FALSE),$K$9,"0:00"),$K$9),IF(C16-(B16+D16)&gt;$K$9,C16-(B16+D16),IF(VLOOKUP($E16,HolidayType,2,FALSE),IF(VLOOKUP($A16,Holidays,4,FALSE),$K$9,C16-(B16+D16)),$K$9))))</f>
        <v>0.29166666666666669</v>
      </c>
      <c r="H16" s="201">
        <f t="shared" si="0"/>
        <v>7</v>
      </c>
      <c r="I16" s="202" t="str">
        <f t="shared" si="2"/>
        <v>7:00</v>
      </c>
      <c r="J16" s="201">
        <f t="shared" ref="J16:J38" si="6">J15+H16</f>
        <v>21</v>
      </c>
      <c r="K16" s="203" t="str">
        <f t="shared" si="3"/>
        <v>21:00</v>
      </c>
      <c r="L16" s="22">
        <f t="shared" si="1"/>
        <v>1</v>
      </c>
    </row>
    <row r="17" spans="1:12" ht="18" customHeight="1" thickBot="1">
      <c r="A17" s="195">
        <f t="shared" si="4"/>
        <v>45653</v>
      </c>
      <c r="B17" s="46"/>
      <c r="C17" s="46"/>
      <c r="D17" s="46"/>
      <c r="E17" s="45" t="str">
        <f>IF(ISERROR(VLOOKUP($A17,Holidays,2,FALSE)),"",VLOOKUP($A17,Holidays,2,0))</f>
        <v>Public Holiday</v>
      </c>
      <c r="F17" s="205">
        <v>1</v>
      </c>
      <c r="G17" s="206">
        <f t="shared" si="5"/>
        <v>0.29166666666666669</v>
      </c>
      <c r="H17" s="207">
        <f t="shared" si="0"/>
        <v>7</v>
      </c>
      <c r="I17" s="208" t="str">
        <f t="shared" si="2"/>
        <v>7:00</v>
      </c>
      <c r="J17" s="207">
        <f t="shared" si="6"/>
        <v>28</v>
      </c>
      <c r="K17" s="209" t="str">
        <f t="shared" si="3"/>
        <v>28:00</v>
      </c>
      <c r="L17" s="22">
        <f t="shared" si="1"/>
        <v>1</v>
      </c>
    </row>
    <row r="18" spans="1:12" ht="15" customHeight="1" thickTop="1">
      <c r="A18" s="85">
        <f t="shared" si="4"/>
        <v>45654</v>
      </c>
      <c r="B18" s="86"/>
      <c r="C18" s="86"/>
      <c r="D18" s="86"/>
      <c r="E18" s="87" t="str">
        <f>IF(ISERROR(VLOOKUP($A18,Holidays,2,FALSE)),"",VLOOKUP($A18,Holidays,2,0))</f>
        <v/>
      </c>
      <c r="F18" s="88">
        <v>1.5</v>
      </c>
      <c r="G18" s="89" t="str">
        <f t="shared" si="5"/>
        <v>0:00</v>
      </c>
      <c r="H18" s="90">
        <f t="shared" si="0"/>
        <v>0</v>
      </c>
      <c r="I18" s="91" t="str">
        <f t="shared" si="2"/>
        <v>0:00</v>
      </c>
      <c r="J18" s="90">
        <f>J17+H18</f>
        <v>28</v>
      </c>
      <c r="K18" s="92" t="str">
        <f t="shared" si="3"/>
        <v>28:00</v>
      </c>
      <c r="L18" s="22">
        <f t="shared" si="1"/>
        <v>0</v>
      </c>
    </row>
    <row r="19" spans="1:12" ht="15" customHeight="1" thickBot="1">
      <c r="A19" s="93">
        <f t="shared" si="4"/>
        <v>45655</v>
      </c>
      <c r="B19" s="94"/>
      <c r="C19" s="94"/>
      <c r="D19" s="94"/>
      <c r="E19" s="95" t="str">
        <f>IF(ISERROR(VLOOKUP($A19,Holidays,2,FALSE)),"",VLOOKUP($A19,Holidays,2,0))</f>
        <v/>
      </c>
      <c r="F19" s="96">
        <v>2</v>
      </c>
      <c r="G19" s="97" t="str">
        <f t="shared" si="5"/>
        <v>0:00</v>
      </c>
      <c r="H19" s="98">
        <f t="shared" ref="H19:H40" si="7">((HOUR(G19)+MINUTE(G19)/60))*F19</f>
        <v>0</v>
      </c>
      <c r="I19" s="99" t="str">
        <f t="shared" si="2"/>
        <v>0:00</v>
      </c>
      <c r="J19" s="98">
        <f>J18+H19</f>
        <v>28</v>
      </c>
      <c r="K19" s="100" t="str">
        <f t="shared" si="3"/>
        <v>28:00</v>
      </c>
      <c r="L19" s="22">
        <f t="shared" si="1"/>
        <v>0</v>
      </c>
    </row>
    <row r="20" spans="1:12" ht="18" customHeight="1" thickTop="1">
      <c r="A20" s="210">
        <f t="shared" si="4"/>
        <v>45656</v>
      </c>
      <c r="B20" s="46"/>
      <c r="C20" s="46"/>
      <c r="D20" s="46"/>
      <c r="E20" s="45"/>
      <c r="F20" s="196">
        <v>1</v>
      </c>
      <c r="G20" s="197" t="str">
        <f t="shared" si="5"/>
        <v>0:00</v>
      </c>
      <c r="H20" s="211">
        <f t="shared" si="7"/>
        <v>0</v>
      </c>
      <c r="I20" s="204" t="str">
        <f t="shared" si="2"/>
        <v>0:00</v>
      </c>
      <c r="J20" s="211">
        <f>J19+H20</f>
        <v>28</v>
      </c>
      <c r="K20" s="212" t="str">
        <f t="shared" si="3"/>
        <v>28:00</v>
      </c>
      <c r="L20" s="22">
        <f t="shared" si="1"/>
        <v>1</v>
      </c>
    </row>
    <row r="21" spans="1:12" ht="18" customHeight="1">
      <c r="A21" s="194">
        <f t="shared" si="4"/>
        <v>45657</v>
      </c>
      <c r="B21" s="46"/>
      <c r="C21" s="46"/>
      <c r="D21" s="46"/>
      <c r="E21" s="45"/>
      <c r="F21" s="196">
        <v>1</v>
      </c>
      <c r="G21" s="197" t="str">
        <f t="shared" si="5"/>
        <v>0:00</v>
      </c>
      <c r="H21" s="201">
        <f t="shared" si="7"/>
        <v>0</v>
      </c>
      <c r="I21" s="202" t="str">
        <f t="shared" si="2"/>
        <v>0:00</v>
      </c>
      <c r="J21" s="201">
        <f t="shared" si="6"/>
        <v>28</v>
      </c>
      <c r="K21" s="203" t="str">
        <f t="shared" si="3"/>
        <v>28:00</v>
      </c>
      <c r="L21" s="22">
        <f t="shared" si="1"/>
        <v>1</v>
      </c>
    </row>
    <row r="22" spans="1:12" ht="18" customHeight="1">
      <c r="A22" s="194">
        <f t="shared" si="4"/>
        <v>45658</v>
      </c>
      <c r="B22" s="46"/>
      <c r="C22" s="46"/>
      <c r="D22" s="46"/>
      <c r="E22" s="45" t="str">
        <f>IF(ISERROR(VLOOKUP($A22,Holidays,2,FALSE)),"",VLOOKUP($A22,Holidays,2,0))</f>
        <v>Public Holiday</v>
      </c>
      <c r="F22" s="196">
        <v>1</v>
      </c>
      <c r="G22" s="197">
        <f t="shared" si="5"/>
        <v>0.29166666666666669</v>
      </c>
      <c r="H22" s="201">
        <f t="shared" si="7"/>
        <v>7</v>
      </c>
      <c r="I22" s="202" t="str">
        <f t="shared" si="2"/>
        <v>7:00</v>
      </c>
      <c r="J22" s="201">
        <f t="shared" si="6"/>
        <v>35</v>
      </c>
      <c r="K22" s="203" t="str">
        <f t="shared" si="3"/>
        <v>35:00</v>
      </c>
      <c r="L22" s="22">
        <f t="shared" si="1"/>
        <v>1</v>
      </c>
    </row>
    <row r="23" spans="1:12" ht="18" customHeight="1">
      <c r="A23" s="194">
        <f t="shared" si="4"/>
        <v>45659</v>
      </c>
      <c r="B23" s="46"/>
      <c r="C23" s="46"/>
      <c r="D23" s="46"/>
      <c r="E23" s="45"/>
      <c r="F23" s="196">
        <v>1</v>
      </c>
      <c r="G23" s="197" t="str">
        <f t="shared" si="5"/>
        <v>0:00</v>
      </c>
      <c r="H23" s="201">
        <f t="shared" si="7"/>
        <v>0</v>
      </c>
      <c r="I23" s="202" t="str">
        <f t="shared" si="2"/>
        <v>0:00</v>
      </c>
      <c r="J23" s="201">
        <f t="shared" si="6"/>
        <v>35</v>
      </c>
      <c r="K23" s="203" t="str">
        <f t="shared" si="3"/>
        <v>35:00</v>
      </c>
      <c r="L23" s="22">
        <f t="shared" si="1"/>
        <v>1</v>
      </c>
    </row>
    <row r="24" spans="1:12" ht="18" customHeight="1" thickBot="1">
      <c r="A24" s="195">
        <f t="shared" si="4"/>
        <v>45660</v>
      </c>
      <c r="B24" s="46"/>
      <c r="C24" s="46"/>
      <c r="D24" s="46"/>
      <c r="E24" s="47"/>
      <c r="F24" s="205">
        <v>1</v>
      </c>
      <c r="G24" s="206" t="str">
        <f t="shared" si="5"/>
        <v>0:00</v>
      </c>
      <c r="H24" s="207">
        <f t="shared" si="7"/>
        <v>0</v>
      </c>
      <c r="I24" s="208" t="str">
        <f t="shared" si="2"/>
        <v>0:00</v>
      </c>
      <c r="J24" s="207">
        <f t="shared" si="6"/>
        <v>35</v>
      </c>
      <c r="K24" s="209" t="str">
        <f t="shared" si="3"/>
        <v>35:00</v>
      </c>
      <c r="L24" s="22">
        <f t="shared" si="1"/>
        <v>1</v>
      </c>
    </row>
    <row r="25" spans="1:12" ht="15" customHeight="1" thickTop="1">
      <c r="A25" s="123">
        <f t="shared" si="4"/>
        <v>45661</v>
      </c>
      <c r="B25" s="124"/>
      <c r="C25" s="124"/>
      <c r="D25" s="124"/>
      <c r="E25" s="124" t="str">
        <f>IF(ISERROR(VLOOKUP($A25,Holidays,2,FALSE)),"",VLOOKUP($A25,Holidays,2,0))</f>
        <v/>
      </c>
      <c r="F25" s="125">
        <v>1.5</v>
      </c>
      <c r="G25" s="126" t="str">
        <f t="shared" si="5"/>
        <v>0:00</v>
      </c>
      <c r="H25" s="80">
        <f t="shared" si="7"/>
        <v>0</v>
      </c>
      <c r="I25" s="127" t="str">
        <f t="shared" si="2"/>
        <v>0:00</v>
      </c>
      <c r="J25" s="80">
        <f>J24+H25</f>
        <v>35</v>
      </c>
      <c r="K25" s="81" t="str">
        <f t="shared" si="3"/>
        <v>35:00</v>
      </c>
      <c r="L25" s="22">
        <f t="shared" si="1"/>
        <v>0</v>
      </c>
    </row>
    <row r="26" spans="1:12" ht="15" customHeight="1" thickBot="1">
      <c r="A26" s="79">
        <f t="shared" si="4"/>
        <v>45662</v>
      </c>
      <c r="B26" s="128"/>
      <c r="C26" s="128"/>
      <c r="D26" s="128"/>
      <c r="E26" s="128" t="str">
        <f>IF(ISERROR(VLOOKUP($A26,Holidays,2,FALSE)),"",VLOOKUP($A26,Holidays,2,0))</f>
        <v/>
      </c>
      <c r="F26" s="129">
        <v>2</v>
      </c>
      <c r="G26" s="130" t="str">
        <f t="shared" si="5"/>
        <v>0:00</v>
      </c>
      <c r="H26" s="82">
        <f t="shared" si="7"/>
        <v>0</v>
      </c>
      <c r="I26" s="83" t="str">
        <f t="shared" si="2"/>
        <v>0:00</v>
      </c>
      <c r="J26" s="82">
        <f>J25+H26</f>
        <v>35</v>
      </c>
      <c r="K26" s="84" t="str">
        <f t="shared" si="3"/>
        <v>35:00</v>
      </c>
      <c r="L26" s="22">
        <f t="shared" si="1"/>
        <v>0</v>
      </c>
    </row>
    <row r="27" spans="1:12" ht="18" customHeight="1" thickTop="1">
      <c r="A27" s="210">
        <f t="shared" si="4"/>
        <v>45663</v>
      </c>
      <c r="B27" s="46"/>
      <c r="C27" s="46"/>
      <c r="D27" s="46"/>
      <c r="E27" s="45" t="str">
        <f>IF(ISERROR(VLOOKUP($A27,Holidays,2,FALSE)),"",VLOOKUP($A27,Holidays,2,0))</f>
        <v/>
      </c>
      <c r="F27" s="196">
        <v>1</v>
      </c>
      <c r="G27" s="197" t="str">
        <f t="shared" si="5"/>
        <v>0:00</v>
      </c>
      <c r="H27" s="211">
        <f t="shared" si="7"/>
        <v>0</v>
      </c>
      <c r="I27" s="204" t="str">
        <f t="shared" si="2"/>
        <v>0:00</v>
      </c>
      <c r="J27" s="211">
        <f>J26+H27</f>
        <v>35</v>
      </c>
      <c r="K27" s="212" t="str">
        <f t="shared" si="3"/>
        <v>35:00</v>
      </c>
      <c r="L27" s="22">
        <f t="shared" si="1"/>
        <v>1</v>
      </c>
    </row>
    <row r="28" spans="1:12" ht="18" customHeight="1">
      <c r="A28" s="194">
        <f t="shared" si="4"/>
        <v>45664</v>
      </c>
      <c r="B28" s="46"/>
      <c r="C28" s="46"/>
      <c r="D28" s="46"/>
      <c r="E28" s="45" t="str">
        <f>IF(ISERROR(VLOOKUP($A28,Holidays,2,FALSE)),"",VLOOKUP($A28,Holidays,2,0))</f>
        <v/>
      </c>
      <c r="F28" s="196">
        <v>1</v>
      </c>
      <c r="G28" s="197" t="str">
        <f t="shared" si="5"/>
        <v>0:00</v>
      </c>
      <c r="H28" s="201">
        <f t="shared" si="7"/>
        <v>0</v>
      </c>
      <c r="I28" s="202" t="str">
        <f t="shared" si="2"/>
        <v>0:00</v>
      </c>
      <c r="J28" s="201">
        <f t="shared" si="6"/>
        <v>35</v>
      </c>
      <c r="K28" s="203" t="str">
        <f t="shared" si="3"/>
        <v>35:00</v>
      </c>
      <c r="L28" s="22">
        <f t="shared" si="1"/>
        <v>1</v>
      </c>
    </row>
    <row r="29" spans="1:12" ht="18" customHeight="1">
      <c r="A29" s="194">
        <f t="shared" si="4"/>
        <v>45665</v>
      </c>
      <c r="B29" s="46"/>
      <c r="C29" s="46"/>
      <c r="D29" s="46"/>
      <c r="E29" s="45" t="str">
        <f>IF(ISERROR(VLOOKUP($A29,Holidays,2,FALSE)),"",VLOOKUP($A29,Holidays,2,0))</f>
        <v/>
      </c>
      <c r="F29" s="196">
        <v>1</v>
      </c>
      <c r="G29" s="197" t="str">
        <f t="shared" si="5"/>
        <v>0:00</v>
      </c>
      <c r="H29" s="201">
        <f t="shared" si="7"/>
        <v>0</v>
      </c>
      <c r="I29" s="202" t="str">
        <f t="shared" si="2"/>
        <v>0:00</v>
      </c>
      <c r="J29" s="201">
        <f t="shared" si="6"/>
        <v>35</v>
      </c>
      <c r="K29" s="203" t="str">
        <f t="shared" si="3"/>
        <v>35:00</v>
      </c>
      <c r="L29" s="22">
        <f t="shared" si="1"/>
        <v>1</v>
      </c>
    </row>
    <row r="30" spans="1:12" ht="18" customHeight="1">
      <c r="A30" s="194">
        <f t="shared" si="4"/>
        <v>45666</v>
      </c>
      <c r="B30" s="46"/>
      <c r="C30" s="46"/>
      <c r="D30" s="46"/>
      <c r="E30" s="45" t="str">
        <f>IF(ISERROR(VLOOKUP($A30,Holidays,2,FALSE)),"",VLOOKUP($A30,Holidays,2,0))</f>
        <v/>
      </c>
      <c r="F30" s="196">
        <v>1</v>
      </c>
      <c r="G30" s="197" t="str">
        <f t="shared" si="5"/>
        <v>0:00</v>
      </c>
      <c r="H30" s="201">
        <f t="shared" si="7"/>
        <v>0</v>
      </c>
      <c r="I30" s="202" t="str">
        <f t="shared" si="2"/>
        <v>0:00</v>
      </c>
      <c r="J30" s="201">
        <f t="shared" si="6"/>
        <v>35</v>
      </c>
      <c r="K30" s="203" t="str">
        <f t="shared" si="3"/>
        <v>35:00</v>
      </c>
      <c r="L30" s="22">
        <f t="shared" si="1"/>
        <v>1</v>
      </c>
    </row>
    <row r="31" spans="1:12" ht="18" customHeight="1" thickBot="1">
      <c r="A31" s="195">
        <f t="shared" si="4"/>
        <v>45667</v>
      </c>
      <c r="B31" s="46"/>
      <c r="C31" s="46"/>
      <c r="D31" s="46"/>
      <c r="E31" s="47" t="str">
        <f>IF(ISERROR(VLOOKUP($A31,Holidays,2,FALSE)),"",VLOOKUP($A31,Holidays,2,0))</f>
        <v/>
      </c>
      <c r="F31" s="205">
        <v>1</v>
      </c>
      <c r="G31" s="206" t="str">
        <f t="shared" si="5"/>
        <v>0:00</v>
      </c>
      <c r="H31" s="207">
        <f t="shared" si="7"/>
        <v>0</v>
      </c>
      <c r="I31" s="208" t="str">
        <f t="shared" si="2"/>
        <v>0:00</v>
      </c>
      <c r="J31" s="207">
        <f t="shared" si="6"/>
        <v>35</v>
      </c>
      <c r="K31" s="209" t="str">
        <f t="shared" si="3"/>
        <v>35:00</v>
      </c>
      <c r="L31" s="22">
        <f t="shared" si="1"/>
        <v>1</v>
      </c>
    </row>
    <row r="32" spans="1:12" s="42" customFormat="1" ht="15" customHeight="1" thickTop="1">
      <c r="A32" s="131">
        <f t="shared" si="4"/>
        <v>45668</v>
      </c>
      <c r="B32" s="86"/>
      <c r="C32" s="86"/>
      <c r="D32" s="132"/>
      <c r="E32" s="124" t="str">
        <f>IF(ISERROR(VLOOKUP($A32,Holidays,2,FALSE)),"",VLOOKUP($A32,Holidays,2,0))</f>
        <v/>
      </c>
      <c r="F32" s="133">
        <v>1.5</v>
      </c>
      <c r="G32" s="89" t="str">
        <f t="shared" si="5"/>
        <v>0:00</v>
      </c>
      <c r="H32" s="134">
        <f t="shared" si="7"/>
        <v>0</v>
      </c>
      <c r="I32" s="135" t="str">
        <f t="shared" si="2"/>
        <v>0:00</v>
      </c>
      <c r="J32" s="134">
        <f>J31+H32</f>
        <v>35</v>
      </c>
      <c r="K32" s="136" t="str">
        <f t="shared" si="3"/>
        <v>35:00</v>
      </c>
      <c r="L32" s="43">
        <f t="shared" si="1"/>
        <v>0</v>
      </c>
    </row>
    <row r="33" spans="1:12" s="42" customFormat="1" ht="15" customHeight="1" thickBot="1">
      <c r="A33" s="93">
        <f t="shared" si="4"/>
        <v>45669</v>
      </c>
      <c r="B33" s="94"/>
      <c r="C33" s="94"/>
      <c r="D33" s="137"/>
      <c r="E33" s="128" t="str">
        <f>IF(ISERROR(VLOOKUP($A33,Holidays,2,FALSE)),"",VLOOKUP($A33,Holidays,2,0))</f>
        <v/>
      </c>
      <c r="F33" s="138">
        <v>2</v>
      </c>
      <c r="G33" s="97" t="str">
        <f t="shared" si="5"/>
        <v>0:00</v>
      </c>
      <c r="H33" s="98">
        <f t="shared" si="7"/>
        <v>0</v>
      </c>
      <c r="I33" s="99" t="str">
        <f t="shared" si="2"/>
        <v>0:00</v>
      </c>
      <c r="J33" s="98">
        <f>J32+H33</f>
        <v>35</v>
      </c>
      <c r="K33" s="100" t="str">
        <f t="shared" si="3"/>
        <v>35:00</v>
      </c>
      <c r="L33" s="43">
        <f t="shared" si="1"/>
        <v>0</v>
      </c>
    </row>
    <row r="34" spans="1:12" ht="18" customHeight="1" thickTop="1">
      <c r="A34" s="210">
        <f t="shared" si="4"/>
        <v>45670</v>
      </c>
      <c r="B34" s="46"/>
      <c r="C34" s="46"/>
      <c r="D34" s="46"/>
      <c r="E34" s="45" t="str">
        <f>IF(ISERROR(VLOOKUP($A34,Holidays,2,FALSE)),"",VLOOKUP($A34,Holidays,2,0))</f>
        <v/>
      </c>
      <c r="F34" s="196">
        <v>1</v>
      </c>
      <c r="G34" s="197" t="str">
        <f t="shared" si="5"/>
        <v>0:00</v>
      </c>
      <c r="H34" s="211">
        <f t="shared" si="7"/>
        <v>0</v>
      </c>
      <c r="I34" s="204" t="str">
        <f t="shared" si="2"/>
        <v>0:00</v>
      </c>
      <c r="J34" s="211">
        <f>J33+H34</f>
        <v>35</v>
      </c>
      <c r="K34" s="212" t="str">
        <f t="shared" si="3"/>
        <v>35:00</v>
      </c>
      <c r="L34" s="22">
        <f t="shared" si="1"/>
        <v>1</v>
      </c>
    </row>
    <row r="35" spans="1:12" ht="18" customHeight="1">
      <c r="A35" s="194">
        <f t="shared" si="4"/>
        <v>45671</v>
      </c>
      <c r="B35" s="46"/>
      <c r="C35" s="46"/>
      <c r="D35" s="46"/>
      <c r="E35" s="45" t="str">
        <f>IF(ISERROR(VLOOKUP($A35,Holidays,2,FALSE)),"",VLOOKUP($A35,Holidays,2,0))</f>
        <v/>
      </c>
      <c r="F35" s="196">
        <v>1</v>
      </c>
      <c r="G35" s="197" t="str">
        <f t="shared" si="5"/>
        <v>0:00</v>
      </c>
      <c r="H35" s="201">
        <f t="shared" si="7"/>
        <v>0</v>
      </c>
      <c r="I35" s="202" t="str">
        <f t="shared" si="2"/>
        <v>0:00</v>
      </c>
      <c r="J35" s="201">
        <f t="shared" si="6"/>
        <v>35</v>
      </c>
      <c r="K35" s="203" t="str">
        <f t="shared" si="3"/>
        <v>35:00</v>
      </c>
      <c r="L35" s="22">
        <f t="shared" si="1"/>
        <v>1</v>
      </c>
    </row>
    <row r="36" spans="1:12" ht="18" customHeight="1">
      <c r="A36" s="194">
        <f t="shared" si="4"/>
        <v>45672</v>
      </c>
      <c r="B36" s="46"/>
      <c r="C36" s="46"/>
      <c r="D36" s="46"/>
      <c r="E36" s="45" t="str">
        <f>IF(ISERROR(VLOOKUP($A36,Holidays,2,FALSE)),"",VLOOKUP($A36,Holidays,2,0))</f>
        <v/>
      </c>
      <c r="F36" s="196">
        <v>1</v>
      </c>
      <c r="G36" s="197" t="str">
        <f t="shared" si="5"/>
        <v>0:00</v>
      </c>
      <c r="H36" s="201">
        <f t="shared" si="7"/>
        <v>0</v>
      </c>
      <c r="I36" s="202" t="str">
        <f t="shared" si="2"/>
        <v>0:00</v>
      </c>
      <c r="J36" s="201">
        <f t="shared" si="6"/>
        <v>35</v>
      </c>
      <c r="K36" s="203" t="str">
        <f t="shared" si="3"/>
        <v>35:00</v>
      </c>
      <c r="L36" s="22">
        <f t="shared" si="1"/>
        <v>1</v>
      </c>
    </row>
    <row r="37" spans="1:12" ht="18" customHeight="1">
      <c r="A37" s="194">
        <f t="shared" si="4"/>
        <v>45673</v>
      </c>
      <c r="B37" s="46"/>
      <c r="C37" s="46"/>
      <c r="D37" s="46"/>
      <c r="E37" s="45" t="str">
        <f>IF(ISERROR(VLOOKUP($A37,Holidays,2,FALSE)),"",VLOOKUP($A37,Holidays,2,0))</f>
        <v/>
      </c>
      <c r="F37" s="196">
        <v>1</v>
      </c>
      <c r="G37" s="197" t="str">
        <f t="shared" si="5"/>
        <v>0:00</v>
      </c>
      <c r="H37" s="201">
        <f t="shared" si="7"/>
        <v>0</v>
      </c>
      <c r="I37" s="202" t="str">
        <f t="shared" si="2"/>
        <v>0:00</v>
      </c>
      <c r="J37" s="201">
        <f t="shared" si="6"/>
        <v>35</v>
      </c>
      <c r="K37" s="203" t="str">
        <f t="shared" si="3"/>
        <v>35:00</v>
      </c>
      <c r="L37" s="22">
        <f t="shared" si="1"/>
        <v>1</v>
      </c>
    </row>
    <row r="38" spans="1:12" ht="18" customHeight="1" thickBot="1">
      <c r="A38" s="213">
        <f t="shared" si="4"/>
        <v>45674</v>
      </c>
      <c r="B38" s="46"/>
      <c r="C38" s="46"/>
      <c r="D38" s="46"/>
      <c r="E38" s="45" t="str">
        <f>IF(ISERROR(VLOOKUP($A38,Holidays,2,FALSE)),"",VLOOKUP($A38,Holidays,2,0))</f>
        <v/>
      </c>
      <c r="F38" s="205">
        <v>1</v>
      </c>
      <c r="G38" s="197" t="str">
        <f t="shared" si="5"/>
        <v>0:00</v>
      </c>
      <c r="H38" s="214">
        <f t="shared" si="7"/>
        <v>0</v>
      </c>
      <c r="I38" s="215" t="str">
        <f t="shared" si="2"/>
        <v>0:00</v>
      </c>
      <c r="J38" s="214">
        <f t="shared" si="6"/>
        <v>35</v>
      </c>
      <c r="K38" s="216" t="str">
        <f t="shared" si="3"/>
        <v>35:00</v>
      </c>
      <c r="L38" s="22">
        <f t="shared" si="1"/>
        <v>1</v>
      </c>
    </row>
    <row r="39" spans="1:12" ht="15" customHeight="1" thickTop="1">
      <c r="A39" s="123">
        <f t="shared" si="4"/>
        <v>45675</v>
      </c>
      <c r="B39" s="139"/>
      <c r="C39" s="139"/>
      <c r="D39" s="139"/>
      <c r="E39" s="124" t="str">
        <f>IF(ISERROR(VLOOKUP($A39,Holidays,2,FALSE)),"",VLOOKUP($A39,Holidays,2,0))</f>
        <v/>
      </c>
      <c r="F39" s="140">
        <v>1.5</v>
      </c>
      <c r="G39" s="126" t="str">
        <f t="shared" si="5"/>
        <v>0:00</v>
      </c>
      <c r="H39" s="80">
        <f t="shared" si="7"/>
        <v>0</v>
      </c>
      <c r="I39" s="127" t="str">
        <f t="shared" si="2"/>
        <v>0:00</v>
      </c>
      <c r="J39" s="80">
        <f>J38+H39</f>
        <v>35</v>
      </c>
      <c r="K39" s="81" t="str">
        <f t="shared" si="3"/>
        <v>35:00</v>
      </c>
      <c r="L39" s="22">
        <f t="shared" si="1"/>
        <v>0</v>
      </c>
    </row>
    <row r="40" spans="1:12" ht="15" customHeight="1" thickBot="1">
      <c r="A40" s="79">
        <f t="shared" si="4"/>
        <v>45676</v>
      </c>
      <c r="B40" s="141"/>
      <c r="C40" s="141"/>
      <c r="D40" s="141"/>
      <c r="E40" s="128" t="str">
        <f>IF(ISERROR(VLOOKUP($A40,Holidays,2,FALSE)),"",VLOOKUP($A40,Holidays,2,0))</f>
        <v/>
      </c>
      <c r="F40" s="142">
        <v>2</v>
      </c>
      <c r="G40" s="130" t="str">
        <f t="shared" si="5"/>
        <v>0:00</v>
      </c>
      <c r="H40" s="82">
        <f t="shared" si="7"/>
        <v>0</v>
      </c>
      <c r="I40" s="83" t="str">
        <f t="shared" si="2"/>
        <v>0:00</v>
      </c>
      <c r="J40" s="82">
        <f>J39+H40</f>
        <v>35</v>
      </c>
      <c r="K40" s="84" t="str">
        <f t="shared" si="3"/>
        <v>35:00</v>
      </c>
      <c r="L40" s="22">
        <f t="shared" si="1"/>
        <v>0</v>
      </c>
    </row>
    <row r="41" spans="1:12" ht="13.5" thickTop="1">
      <c r="A41" s="143"/>
      <c r="B41" s="144"/>
      <c r="C41" s="144"/>
      <c r="D41" s="144"/>
      <c r="E41" s="144"/>
      <c r="F41" s="145"/>
      <c r="G41" s="144"/>
      <c r="H41" s="144"/>
      <c r="I41" s="144"/>
      <c r="J41" s="144"/>
      <c r="K41" s="144"/>
      <c r="L41" s="22">
        <f>SUM(L13:L40)</f>
        <v>20</v>
      </c>
    </row>
    <row r="42" spans="1:12">
      <c r="A42" s="143"/>
      <c r="B42" s="144"/>
      <c r="C42" s="144"/>
      <c r="D42" s="144"/>
      <c r="E42" s="146" t="s">
        <v>32</v>
      </c>
      <c r="F42" s="147"/>
      <c r="G42" s="148" t="str">
        <f>CONCATENATE(TRUNC(INT(ABS(J42))),":",TEXT(ABS(ABS(J42)-TRUNC(INT(ABS(J42))))*60,"00"))</f>
        <v>140:00</v>
      </c>
      <c r="H42" s="144"/>
      <c r="I42" s="144"/>
      <c r="J42" s="144">
        <f>J9*K10*4</f>
        <v>140</v>
      </c>
      <c r="K42" s="144"/>
    </row>
    <row r="43" spans="1:12">
      <c r="A43" s="143"/>
      <c r="B43" s="144"/>
      <c r="C43" s="144"/>
      <c r="D43" s="144"/>
      <c r="E43" s="146" t="s">
        <v>33</v>
      </c>
      <c r="F43" s="147"/>
      <c r="G43" s="148" t="str">
        <f>CONCATENATE(TRUNC(INT(ABS(J43))),":",TEXT(ABS(ABS(J43)-TRUNC(INT(ABS(J43))))*60,"00"))</f>
        <v>35:00</v>
      </c>
      <c r="H43" s="144"/>
      <c r="I43" s="144"/>
      <c r="J43" s="149">
        <f>J40</f>
        <v>35</v>
      </c>
      <c r="K43" s="144"/>
    </row>
    <row r="44" spans="1:12">
      <c r="A44" s="143"/>
      <c r="B44" s="144"/>
      <c r="C44" s="144"/>
      <c r="D44" s="144"/>
      <c r="E44" s="146" t="s">
        <v>34</v>
      </c>
      <c r="F44" s="147"/>
      <c r="G44" s="148" t="str">
        <f>CONCATENATE(TRUNC(INT(ABS(J44))),":",TEXT(ABS(ABS(J44)-TRUNC(INT(ABS(J44))))*60,"00"))</f>
        <v>105:00</v>
      </c>
      <c r="H44" s="144"/>
      <c r="I44" s="144" t="str">
        <f>IF(J44&lt;0,"Debit",IF(J44=0,"","Credit"))</f>
        <v>Debit</v>
      </c>
      <c r="J44" s="149">
        <f>J43-J42</f>
        <v>-105</v>
      </c>
      <c r="K44" s="144"/>
    </row>
    <row r="45" spans="1:12">
      <c r="A45" s="143"/>
      <c r="B45" s="144"/>
      <c r="C45" s="144"/>
      <c r="D45" s="144"/>
      <c r="E45" s="146" t="s">
        <v>35</v>
      </c>
      <c r="F45" s="147"/>
      <c r="G45" s="70" t="s">
        <v>36</v>
      </c>
      <c r="H45" s="150"/>
      <c r="I45" s="150" t="s">
        <v>37</v>
      </c>
      <c r="J45" s="151">
        <f>IF(I45="Debit",0-(LEFT(G45,FIND(":",G45)-1)+RIGHT(G45,2)/60),LEFT(G45,FIND(":",G45)-1)+RIGHT(G45,2)/60)</f>
        <v>0</v>
      </c>
      <c r="K45" s="150"/>
    </row>
    <row r="46" spans="1:12">
      <c r="A46" s="143"/>
      <c r="B46" s="144"/>
      <c r="C46" s="144"/>
      <c r="D46" s="144"/>
      <c r="E46" s="146" t="s">
        <v>38</v>
      </c>
      <c r="F46" s="147"/>
      <c r="G46" s="148" t="str">
        <f>CONCATENATE(TRUNC(INT(ABS(J46))),":",TEXT(ABS(ABS(J46)-TRUNC(INT(ABS(J46))))*60,"00"))</f>
        <v>105:00</v>
      </c>
      <c r="H46" s="144"/>
      <c r="I46" s="144" t="str">
        <f>IF(J46&lt;0,"Debit",IF(J46=0,"","Credit"))</f>
        <v>Debit</v>
      </c>
      <c r="J46" s="149">
        <f>J44+J45</f>
        <v>-105</v>
      </c>
      <c r="K46" s="144"/>
    </row>
    <row r="47" spans="1:12">
      <c r="A47" s="143"/>
      <c r="B47" s="144"/>
      <c r="C47" s="144"/>
      <c r="D47" s="144"/>
      <c r="E47" s="144"/>
      <c r="F47" s="145"/>
      <c r="G47" s="144"/>
      <c r="H47" s="144"/>
      <c r="I47" s="144"/>
      <c r="J47" s="144"/>
      <c r="K47" s="144"/>
    </row>
    <row r="48" spans="1:12">
      <c r="A48" s="143"/>
      <c r="B48" s="144"/>
      <c r="C48" s="144"/>
      <c r="D48" s="144"/>
      <c r="E48" s="146"/>
      <c r="F48" s="147"/>
      <c r="G48" s="152"/>
      <c r="H48" s="150"/>
      <c r="I48" s="150"/>
      <c r="J48" s="153"/>
      <c r="K48" s="150"/>
    </row>
    <row r="49" spans="1:11">
      <c r="A49" s="143"/>
      <c r="B49" s="144"/>
      <c r="C49" s="144"/>
      <c r="D49" s="144"/>
      <c r="E49" s="144"/>
      <c r="F49" s="145"/>
      <c r="G49" s="144"/>
      <c r="H49" s="144"/>
      <c r="I49" s="144"/>
      <c r="J49" s="144"/>
      <c r="K49" s="144"/>
    </row>
    <row r="50" spans="1:11">
      <c r="A50" s="143"/>
      <c r="B50" s="144"/>
      <c r="C50" s="144"/>
      <c r="D50" s="144"/>
      <c r="E50" s="144"/>
      <c r="F50" s="145"/>
      <c r="G50" s="144"/>
      <c r="H50" s="144"/>
      <c r="I50" s="144"/>
      <c r="J50" s="144"/>
      <c r="K50" s="144"/>
    </row>
    <row r="51" spans="1:11" s="40" customFormat="1">
      <c r="A51" s="154" t="s">
        <v>39</v>
      </c>
      <c r="B51" s="246"/>
      <c r="C51" s="246"/>
      <c r="D51" s="150"/>
      <c r="E51" s="155" t="s">
        <v>40</v>
      </c>
      <c r="F51" s="241"/>
      <c r="G51" s="246"/>
      <c r="H51" s="246"/>
      <c r="I51" s="246"/>
      <c r="J51" s="246"/>
      <c r="K51" s="246"/>
    </row>
    <row r="52" spans="1:11">
      <c r="A52" s="143"/>
      <c r="B52" s="240" t="s">
        <v>41</v>
      </c>
      <c r="C52" s="240"/>
      <c r="D52" s="144"/>
      <c r="E52" s="144"/>
      <c r="F52" s="242" t="s">
        <v>42</v>
      </c>
      <c r="G52" s="247"/>
      <c r="H52" s="247"/>
      <c r="I52" s="247"/>
      <c r="J52" s="247"/>
      <c r="K52" s="247"/>
    </row>
    <row r="53" spans="1:11">
      <c r="A53" s="143"/>
      <c r="B53" s="144"/>
      <c r="C53" s="144"/>
      <c r="D53" s="144"/>
      <c r="E53" s="144"/>
      <c r="F53" s="145"/>
      <c r="G53" s="144"/>
      <c r="H53" s="144"/>
      <c r="I53" s="144"/>
      <c r="J53" s="144"/>
      <c r="K53" s="144"/>
    </row>
    <row r="54" spans="1:11">
      <c r="A54" s="156" t="s">
        <v>43</v>
      </c>
      <c r="B54" s="157"/>
      <c r="C54" s="157"/>
      <c r="D54" s="157"/>
      <c r="E54" s="157"/>
      <c r="F54" s="158"/>
      <c r="G54" s="157"/>
      <c r="H54" s="157"/>
      <c r="I54" s="157"/>
      <c r="J54" s="157"/>
      <c r="K54" s="157"/>
    </row>
    <row r="57" spans="1:11">
      <c r="A57" s="159" t="s">
        <v>44</v>
      </c>
      <c r="B57" s="101"/>
      <c r="C57" s="101"/>
    </row>
    <row r="58" spans="1:11">
      <c r="A58" s="160" t="s">
        <v>45</v>
      </c>
      <c r="B58" s="101"/>
      <c r="C58" s="101"/>
      <c r="E58" s="2"/>
      <c r="F58" s="21"/>
    </row>
    <row r="59" spans="1:11">
      <c r="A59" s="161" t="s">
        <v>31</v>
      </c>
      <c r="B59" s="101"/>
      <c r="C59" s="101"/>
      <c r="E59" s="19"/>
      <c r="F59" s="21"/>
    </row>
    <row r="60" spans="1:11">
      <c r="A60" s="162" t="s">
        <v>46</v>
      </c>
      <c r="B60" s="101"/>
      <c r="C60" s="101"/>
      <c r="E60" s="19"/>
      <c r="F60" s="21"/>
    </row>
    <row r="61" spans="1:11">
      <c r="A61" s="161" t="s">
        <v>47</v>
      </c>
      <c r="B61" s="101"/>
      <c r="C61" s="101"/>
      <c r="E61" s="19"/>
      <c r="F61" s="21"/>
    </row>
    <row r="62" spans="1:11">
      <c r="A62" s="161" t="s">
        <v>48</v>
      </c>
      <c r="B62" s="101"/>
      <c r="C62" s="101"/>
      <c r="E62" s="19"/>
      <c r="F62" s="21"/>
    </row>
    <row r="63" spans="1:11">
      <c r="A63" s="161" t="s">
        <v>49</v>
      </c>
      <c r="B63" s="101"/>
      <c r="C63" s="101"/>
      <c r="E63" s="19"/>
      <c r="F63" s="21"/>
    </row>
    <row r="64" spans="1:11">
      <c r="A64" s="162" t="s">
        <v>50</v>
      </c>
      <c r="B64" s="101"/>
      <c r="C64" s="101"/>
      <c r="E64" s="19"/>
      <c r="F64" s="21"/>
    </row>
    <row r="65" spans="1:6">
      <c r="A65" s="160" t="s">
        <v>51</v>
      </c>
      <c r="B65" s="101"/>
      <c r="C65" s="101"/>
      <c r="E65" s="19"/>
      <c r="F65" s="21"/>
    </row>
    <row r="66" spans="1:6">
      <c r="A66" s="160" t="s">
        <v>52</v>
      </c>
      <c r="B66" s="101"/>
      <c r="C66" s="101"/>
      <c r="E66" s="19"/>
      <c r="F66" s="21"/>
    </row>
    <row r="67" spans="1:6">
      <c r="A67" s="160" t="s">
        <v>53</v>
      </c>
      <c r="B67" s="101"/>
      <c r="C67" s="101"/>
    </row>
    <row r="68" spans="1:6">
      <c r="A68" s="163" t="s">
        <v>54</v>
      </c>
      <c r="B68" s="101"/>
      <c r="C68" s="101"/>
      <c r="E68" s="2"/>
    </row>
    <row r="69" spans="1:6">
      <c r="A69" s="164" t="s">
        <v>55</v>
      </c>
      <c r="B69" s="101"/>
      <c r="C69" s="101"/>
    </row>
    <row r="70" spans="1:6">
      <c r="A70" s="164" t="s">
        <v>56</v>
      </c>
      <c r="B70" s="101"/>
      <c r="C70" s="101"/>
    </row>
    <row r="71" spans="1:6">
      <c r="A71" s="160" t="s">
        <v>57</v>
      </c>
      <c r="B71" s="101"/>
      <c r="C71" s="101"/>
    </row>
    <row r="72" spans="1:6">
      <c r="A72" s="163"/>
      <c r="B72" s="101"/>
      <c r="C72" s="101"/>
    </row>
    <row r="73" spans="1:6">
      <c r="A73" s="164"/>
      <c r="B73" s="101"/>
      <c r="C73" s="101"/>
    </row>
    <row r="74" spans="1:6">
      <c r="A74" s="164"/>
      <c r="B74" s="101"/>
      <c r="C74" s="101"/>
    </row>
    <row r="75" spans="1:6">
      <c r="A75" s="164"/>
      <c r="B75" s="101"/>
      <c r="C75" s="101"/>
    </row>
    <row r="76" spans="1:6">
      <c r="A76" s="164"/>
      <c r="B76" s="101"/>
      <c r="C76" s="101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insertRows="0" deleteRows="0"/>
  <mergeCells count="6">
    <mergeCell ref="C8:E8"/>
    <mergeCell ref="B51:C51"/>
    <mergeCell ref="B52:C52"/>
    <mergeCell ref="F51:K51"/>
    <mergeCell ref="F52:K52"/>
    <mergeCell ref="C9:E9"/>
  </mergeCells>
  <phoneticPr fontId="0" type="noConversion"/>
  <dataValidations xWindow="425" yWindow="782" count="3">
    <dataValidation type="time" allowBlank="1" showInputMessage="1" showErrorMessage="1" error="Time is outside range: 07:00 to 22:00" prompt="Enter time in 24 hour format between 07:00 and 22:00" sqref="B13:B40" xr:uid="{00000000-0002-0000-01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1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1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9" orientation="portrait" r:id="rId1"/>
  <headerFooter alignWithMargins="0"/>
  <cellWatches>
    <cellWatch r="B20"/>
  </cellWatches>
  <ignoredErrors>
    <ignoredError sqref="E11:E12 C10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1"/>
  <sheetViews>
    <sheetView zoomScaleNormal="100" workbookViewId="0">
      <selection activeCell="C8" sqref="C8:E9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4.28515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45677</v>
      </c>
      <c r="D10" s="120" t="str">
        <f>CONCATENATE(" to ",TEXT(C10+27,"dd-mmm-yyyy"))</f>
        <v xml:space="preserve"> to 16-Feb-2025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(1)'!A40+1</f>
        <v>45677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45678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45679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45680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45681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45682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45683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45684</v>
      </c>
      <c r="B20" s="44"/>
      <c r="C20" s="44"/>
      <c r="D20" s="44"/>
      <c r="E20" s="45" t="str">
        <f t="shared" si="0"/>
        <v>Public Holiday</v>
      </c>
      <c r="F20" s="196">
        <v>1</v>
      </c>
      <c r="G20" s="197">
        <f t="shared" si="6"/>
        <v>0.29166666666666669</v>
      </c>
      <c r="H20" s="211">
        <f t="shared" si="1"/>
        <v>7</v>
      </c>
      <c r="I20" s="204" t="str">
        <f t="shared" si="3"/>
        <v>7:00</v>
      </c>
      <c r="J20" s="211">
        <f>J19+H20</f>
        <v>7</v>
      </c>
      <c r="K20" s="212" t="str">
        <f t="shared" si="4"/>
        <v>7:00</v>
      </c>
      <c r="L20" s="22">
        <f t="shared" si="2"/>
        <v>1</v>
      </c>
    </row>
    <row r="21" spans="1:12" ht="18" customHeight="1">
      <c r="A21" s="194">
        <f t="shared" si="5"/>
        <v>45685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7</v>
      </c>
      <c r="K21" s="203" t="str">
        <f t="shared" si="4"/>
        <v>7:00</v>
      </c>
      <c r="L21" s="22">
        <f t="shared" si="2"/>
        <v>1</v>
      </c>
    </row>
    <row r="22" spans="1:12" ht="18" customHeight="1">
      <c r="A22" s="194">
        <f t="shared" si="5"/>
        <v>45686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7</v>
      </c>
      <c r="K22" s="203" t="str">
        <f t="shared" si="4"/>
        <v>7:00</v>
      </c>
      <c r="L22" s="22">
        <f t="shared" si="2"/>
        <v>1</v>
      </c>
    </row>
    <row r="23" spans="1:12" ht="18" customHeight="1">
      <c r="A23" s="194">
        <f t="shared" si="5"/>
        <v>45687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7</v>
      </c>
      <c r="K23" s="203" t="str">
        <f t="shared" si="4"/>
        <v>7:00</v>
      </c>
      <c r="L23" s="22">
        <f t="shared" si="2"/>
        <v>1</v>
      </c>
    </row>
    <row r="24" spans="1:12" ht="18" customHeight="1" thickBot="1">
      <c r="A24" s="195">
        <f t="shared" si="5"/>
        <v>45688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7</v>
      </c>
      <c r="K24" s="209" t="str">
        <f t="shared" si="4"/>
        <v>7:00</v>
      </c>
      <c r="L24" s="22">
        <f t="shared" si="2"/>
        <v>1</v>
      </c>
    </row>
    <row r="25" spans="1:12" ht="15" customHeight="1" thickTop="1">
      <c r="A25" s="123">
        <f t="shared" si="5"/>
        <v>45689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7</v>
      </c>
      <c r="K25" s="81" t="str">
        <f t="shared" si="4"/>
        <v>7:00</v>
      </c>
      <c r="L25" s="22">
        <f t="shared" si="2"/>
        <v>0</v>
      </c>
    </row>
    <row r="26" spans="1:12" ht="15" customHeight="1" thickBot="1">
      <c r="A26" s="79">
        <f t="shared" si="5"/>
        <v>45690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7</v>
      </c>
      <c r="K26" s="84" t="str">
        <f t="shared" si="4"/>
        <v>7:00</v>
      </c>
      <c r="L26" s="22">
        <f t="shared" si="2"/>
        <v>0</v>
      </c>
    </row>
    <row r="27" spans="1:12" ht="18" customHeight="1" thickTop="1">
      <c r="A27" s="210">
        <f t="shared" si="5"/>
        <v>45691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7</v>
      </c>
      <c r="K27" s="212" t="str">
        <f t="shared" si="4"/>
        <v>7:00</v>
      </c>
      <c r="L27" s="22">
        <f t="shared" si="2"/>
        <v>1</v>
      </c>
    </row>
    <row r="28" spans="1:12" ht="18" customHeight="1">
      <c r="A28" s="194">
        <f t="shared" si="5"/>
        <v>45692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7</v>
      </c>
      <c r="K28" s="203" t="str">
        <f t="shared" si="4"/>
        <v>7:00</v>
      </c>
      <c r="L28" s="22">
        <f t="shared" si="2"/>
        <v>1</v>
      </c>
    </row>
    <row r="29" spans="1:12" ht="18" customHeight="1">
      <c r="A29" s="194">
        <f t="shared" si="5"/>
        <v>45693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7</v>
      </c>
      <c r="K29" s="203" t="str">
        <f t="shared" si="4"/>
        <v>7:00</v>
      </c>
      <c r="L29" s="22">
        <f t="shared" si="2"/>
        <v>1</v>
      </c>
    </row>
    <row r="30" spans="1:12" ht="18" customHeight="1">
      <c r="A30" s="194">
        <f t="shared" si="5"/>
        <v>45694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7</v>
      </c>
      <c r="K30" s="203" t="str">
        <f t="shared" si="4"/>
        <v>7:00</v>
      </c>
      <c r="L30" s="22">
        <f t="shared" si="2"/>
        <v>1</v>
      </c>
    </row>
    <row r="31" spans="1:12" ht="18" customHeight="1" thickBot="1">
      <c r="A31" s="195">
        <f t="shared" si="5"/>
        <v>45695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7</v>
      </c>
      <c r="K31" s="209" t="str">
        <f t="shared" si="4"/>
        <v>7:00</v>
      </c>
      <c r="L31" s="22">
        <f t="shared" si="2"/>
        <v>1</v>
      </c>
    </row>
    <row r="32" spans="1:12" s="42" customFormat="1" ht="15" customHeight="1" thickTop="1">
      <c r="A32" s="131">
        <f t="shared" si="5"/>
        <v>45696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7</v>
      </c>
      <c r="K32" s="136" t="str">
        <f t="shared" si="4"/>
        <v>7:00</v>
      </c>
      <c r="L32" s="43">
        <f t="shared" si="2"/>
        <v>0</v>
      </c>
    </row>
    <row r="33" spans="1:12" s="42" customFormat="1" ht="15" customHeight="1" thickBot="1">
      <c r="A33" s="93">
        <f t="shared" si="5"/>
        <v>45697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7</v>
      </c>
      <c r="K33" s="100" t="str">
        <f t="shared" si="4"/>
        <v>7:00</v>
      </c>
      <c r="L33" s="43">
        <f t="shared" si="2"/>
        <v>0</v>
      </c>
    </row>
    <row r="34" spans="1:12" ht="18" customHeight="1" thickTop="1">
      <c r="A34" s="210">
        <f t="shared" si="5"/>
        <v>45698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7</v>
      </c>
      <c r="K34" s="212" t="str">
        <f t="shared" si="4"/>
        <v>7:00</v>
      </c>
      <c r="L34" s="22">
        <f t="shared" si="2"/>
        <v>1</v>
      </c>
    </row>
    <row r="35" spans="1:12" ht="18" customHeight="1">
      <c r="A35" s="194">
        <f t="shared" si="5"/>
        <v>45699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7</v>
      </c>
      <c r="K35" s="203" t="str">
        <f t="shared" si="4"/>
        <v>7:00</v>
      </c>
      <c r="L35" s="22">
        <f t="shared" si="2"/>
        <v>1</v>
      </c>
    </row>
    <row r="36" spans="1:12" ht="18" customHeight="1">
      <c r="A36" s="194">
        <f t="shared" si="5"/>
        <v>45700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7</v>
      </c>
      <c r="K36" s="203" t="str">
        <f t="shared" si="4"/>
        <v>7:00</v>
      </c>
      <c r="L36" s="22">
        <f t="shared" si="2"/>
        <v>1</v>
      </c>
    </row>
    <row r="37" spans="1:12" ht="18" customHeight="1">
      <c r="A37" s="194">
        <f t="shared" si="5"/>
        <v>45701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7</v>
      </c>
      <c r="K37" s="203" t="str">
        <f t="shared" si="4"/>
        <v>7:00</v>
      </c>
      <c r="L37" s="22">
        <f t="shared" si="2"/>
        <v>1</v>
      </c>
    </row>
    <row r="38" spans="1:12" ht="18" customHeight="1" thickBot="1">
      <c r="A38" s="213">
        <f t="shared" si="5"/>
        <v>45702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7</v>
      </c>
      <c r="K38" s="216" t="str">
        <f t="shared" si="4"/>
        <v>7:00</v>
      </c>
      <c r="L38" s="22">
        <f t="shared" si="2"/>
        <v>1</v>
      </c>
    </row>
    <row r="39" spans="1:12" ht="15" customHeight="1" thickTop="1">
      <c r="A39" s="123">
        <f t="shared" si="5"/>
        <v>45703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7</v>
      </c>
      <c r="K39" s="81" t="str">
        <f t="shared" si="4"/>
        <v>7:00</v>
      </c>
      <c r="L39" s="22">
        <f t="shared" si="2"/>
        <v>0</v>
      </c>
    </row>
    <row r="40" spans="1:12" ht="15" customHeight="1" thickBot="1">
      <c r="A40" s="79">
        <f t="shared" si="5"/>
        <v>45704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7</v>
      </c>
      <c r="K40" s="84" t="str">
        <f t="shared" si="4"/>
        <v>7:00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7:00</v>
      </c>
      <c r="H43" s="104"/>
      <c r="I43" s="104"/>
      <c r="J43" s="173">
        <f>J40</f>
        <v>7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133:00</v>
      </c>
      <c r="H44" s="104"/>
      <c r="I44" s="104" t="str">
        <f>IF(J44&lt;0,"Debit",IF(J44=0,"","Credit"))</f>
        <v>Debit</v>
      </c>
      <c r="J44" s="173">
        <f>J43-J42</f>
        <v>-133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(1)'!G46</f>
        <v>105:00</v>
      </c>
      <c r="H45" s="122"/>
      <c r="I45" s="175" t="str">
        <f>'Flexi Timesheet (1)'!I46</f>
        <v>Debit</v>
      </c>
      <c r="J45" s="117">
        <f>IF(I45="Debit",0-(LEFT(G45,FIND(":",G45)-1)+RIGHT(G45,2)/60),LEFT(G45,FIND(":",G45)-1)+RIGHT(G45,2)/60)</f>
        <v>-105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238:00</v>
      </c>
      <c r="H46" s="104"/>
      <c r="I46" s="104" t="str">
        <f>IF(J46&lt;0,"Debit",IF(J46=0,"","Credit"))</f>
        <v>Debit</v>
      </c>
      <c r="J46" s="173">
        <f>J44+J45</f>
        <v>-238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B51:C51"/>
    <mergeCell ref="F51:K51"/>
    <mergeCell ref="B52:C52"/>
    <mergeCell ref="F52:K52"/>
    <mergeCell ref="C8:E8"/>
    <mergeCell ref="C9:E9"/>
  </mergeCells>
  <dataValidations count="3">
    <dataValidation type="list" allowBlank="1" showInputMessage="1" showErrorMessage="1" error="Only comments on list are permitted" prompt="Select Comments from list" sqref="E13:E40" xr:uid="{00000000-0002-0000-02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2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2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8" orientation="portrait" r:id="rId1"/>
  <headerFooter alignWithMargins="0"/>
  <ignoredErrors>
    <ignoredError sqref="E11:E40 C8:E10 A13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45705</v>
      </c>
      <c r="D10" s="120" t="str">
        <f>CONCATENATE(" to ",TEXT(C10+27,"dd-mmm-yyyy"))</f>
        <v xml:space="preserve"> to 16-Mar-2025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(2)'!A40+1</f>
        <v>45705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45706</v>
      </c>
      <c r="B14" s="46"/>
      <c r="C14" s="46"/>
      <c r="D14" s="46"/>
      <c r="E14" s="45"/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45707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45708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45709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45710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45711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45712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45713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45714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45715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45716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45717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45718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45719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45720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45721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45722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45723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45724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45725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45726</v>
      </c>
      <c r="B34" s="44"/>
      <c r="C34" s="44"/>
      <c r="D34" s="44"/>
      <c r="E34" s="45"/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45727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45728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45729</v>
      </c>
      <c r="B37" s="46"/>
      <c r="C37" s="46"/>
      <c r="D37" s="46"/>
      <c r="E37" s="45"/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45730</v>
      </c>
      <c r="B38" s="46"/>
      <c r="C38" s="46"/>
      <c r="D38" s="46"/>
      <c r="E38" s="45"/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45731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45732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(2)'!G46</f>
        <v>238:00</v>
      </c>
      <c r="H45" s="122"/>
      <c r="I45" s="175" t="str">
        <f>'Flexi Timesheet (2)'!I46</f>
        <v>Debit</v>
      </c>
      <c r="J45" s="117">
        <f>IF(I45="Debit",0-(LEFT(G45,FIND(":",G45)-1)+RIGHT(G45,2)/60),LEFT(G45,FIND(":",G45)-1)+RIGHT(G45,2)/60)</f>
        <v>-238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378:00</v>
      </c>
      <c r="H46" s="104"/>
      <c r="I46" s="104" t="str">
        <f>IF(J46&lt;0,"Debit",IF(J46=0,"","Credit"))</f>
        <v>Debit</v>
      </c>
      <c r="J46" s="173">
        <f>J44+J45</f>
        <v>-378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time" allowBlank="1" showInputMessage="1" showErrorMessage="1" error="Time is outside range: 07:00 to 22:00" prompt="Enter time in 24 hour format between 07:00 and 22:00" sqref="B13:B40" xr:uid="{00000000-0002-0000-03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3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3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E11:E13 C8:E10 A13 E15:E33 E35:E36 E39:E40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222">
        <v>0.29166666666666669</v>
      </c>
    </row>
    <row r="10" spans="1:12" ht="15.75">
      <c r="A10" s="111"/>
      <c r="B10" s="115" t="s">
        <v>16</v>
      </c>
      <c r="C10" s="119">
        <f>A13</f>
        <v>45733</v>
      </c>
      <c r="D10" s="120" t="str">
        <f>CONCATENATE(" to ",TEXT(C10+27,"dd-mmm-yyyy"))</f>
        <v xml:space="preserve"> to 13-Apr-2025</v>
      </c>
      <c r="E10" s="104"/>
      <c r="F10" s="116"/>
      <c r="G10" s="121"/>
      <c r="H10" s="104"/>
      <c r="I10" s="118" t="s">
        <v>17</v>
      </c>
      <c r="J10" s="104"/>
      <c r="K10" s="223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224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(3)'!A40+1</f>
        <v>45733</v>
      </c>
      <c r="B13" s="44"/>
      <c r="C13" s="44"/>
      <c r="D13" s="44"/>
      <c r="E13" s="45" t="str">
        <f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0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1">IF(WEEKDAY(A13,2)&lt;6,IF(F13&lt;&gt;0,1,0),0)</f>
        <v>1</v>
      </c>
    </row>
    <row r="14" spans="1:12" ht="18" customHeight="1">
      <c r="A14" s="194">
        <f>A13+1</f>
        <v>45734</v>
      </c>
      <c r="B14" s="46"/>
      <c r="C14" s="46"/>
      <c r="D14" s="46"/>
      <c r="E14" s="45" t="str">
        <f>IF(ISERROR(VLOOKUP($A14,Holidays,2,FALSE)),"",VLOOKUP($A14,Holidays,2,0))</f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0"/>
        <v>0</v>
      </c>
      <c r="I14" s="202" t="str">
        <f t="shared" ref="I14:I40" si="2">CONCATENATE(TRUNC(INT(H14)),":",TEXT((H14-TRUNC(INT(H14)))*60,"00"))</f>
        <v>0:00</v>
      </c>
      <c r="J14" s="201">
        <f>J13+H14</f>
        <v>0</v>
      </c>
      <c r="K14" s="203" t="str">
        <f t="shared" ref="K14:K40" si="3">CONCATENATE(TRUNC(INT(J14)),":",TEXT((J14-TRUNC(INT(J14)))*60,"00"))</f>
        <v>0:00</v>
      </c>
      <c r="L14" s="22">
        <f t="shared" si="1"/>
        <v>1</v>
      </c>
    </row>
    <row r="15" spans="1:12" ht="18" customHeight="1">
      <c r="A15" s="194">
        <f t="shared" ref="A15:A40" si="4">A14+1</f>
        <v>45735</v>
      </c>
      <c r="B15" s="46"/>
      <c r="C15" s="46"/>
      <c r="D15" s="46"/>
      <c r="E15" s="45"/>
      <c r="F15" s="196">
        <v>1</v>
      </c>
      <c r="G15" s="197" t="str">
        <f t="shared" ref="G15:G40" si="5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0"/>
        <v>0</v>
      </c>
      <c r="I15" s="204" t="str">
        <f t="shared" si="2"/>
        <v>0:00</v>
      </c>
      <c r="J15" s="201">
        <f>J14+H15</f>
        <v>0</v>
      </c>
      <c r="K15" s="203" t="str">
        <f t="shared" si="3"/>
        <v>0:00</v>
      </c>
      <c r="L15" s="22">
        <f t="shared" si="1"/>
        <v>1</v>
      </c>
    </row>
    <row r="16" spans="1:12" ht="18" customHeight="1">
      <c r="A16" s="194">
        <f t="shared" si="4"/>
        <v>45736</v>
      </c>
      <c r="B16" s="46"/>
      <c r="C16" s="46"/>
      <c r="D16" s="46"/>
      <c r="E16" s="57"/>
      <c r="F16" s="196">
        <v>1</v>
      </c>
      <c r="G16" s="197" t="str">
        <f t="shared" si="5"/>
        <v>0:00</v>
      </c>
      <c r="H16" s="201">
        <f t="shared" si="0"/>
        <v>0</v>
      </c>
      <c r="I16" s="202" t="str">
        <f t="shared" si="2"/>
        <v>0:00</v>
      </c>
      <c r="J16" s="201">
        <f t="shared" ref="J16:J38" si="6">J15+H16</f>
        <v>0</v>
      </c>
      <c r="K16" s="203" t="str">
        <f t="shared" si="3"/>
        <v>0:00</v>
      </c>
      <c r="L16" s="22">
        <f t="shared" si="1"/>
        <v>1</v>
      </c>
    </row>
    <row r="17" spans="1:12" ht="18" customHeight="1" thickBot="1">
      <c r="A17" s="195">
        <f t="shared" si="4"/>
        <v>45737</v>
      </c>
      <c r="B17" s="46"/>
      <c r="C17" s="46"/>
      <c r="D17" s="46"/>
      <c r="E17" s="45" t="str">
        <f t="shared" ref="E17:E40" si="7">IF(ISERROR(VLOOKUP($A17,Holidays,2,FALSE)),"",VLOOKUP($A17,Holidays,2,0))</f>
        <v/>
      </c>
      <c r="F17" s="205">
        <v>1</v>
      </c>
      <c r="G17" s="206" t="str">
        <f t="shared" si="5"/>
        <v>0:00</v>
      </c>
      <c r="H17" s="207">
        <f t="shared" si="0"/>
        <v>0</v>
      </c>
      <c r="I17" s="208" t="str">
        <f t="shared" si="2"/>
        <v>0:00</v>
      </c>
      <c r="J17" s="207">
        <f t="shared" si="6"/>
        <v>0</v>
      </c>
      <c r="K17" s="209" t="str">
        <f t="shared" si="3"/>
        <v>0:00</v>
      </c>
      <c r="L17" s="22">
        <f t="shared" si="1"/>
        <v>1</v>
      </c>
    </row>
    <row r="18" spans="1:12" ht="15" customHeight="1" thickTop="1">
      <c r="A18" s="165">
        <f t="shared" si="4"/>
        <v>45738</v>
      </c>
      <c r="B18" s="139"/>
      <c r="C18" s="139"/>
      <c r="D18" s="139"/>
      <c r="E18" s="124" t="str">
        <f t="shared" si="7"/>
        <v/>
      </c>
      <c r="F18" s="140">
        <v>1.5</v>
      </c>
      <c r="G18" s="126" t="str">
        <f t="shared" si="5"/>
        <v>0:00</v>
      </c>
      <c r="H18" s="166">
        <f t="shared" si="0"/>
        <v>0</v>
      </c>
      <c r="I18" s="167" t="str">
        <f t="shared" si="2"/>
        <v>0:00</v>
      </c>
      <c r="J18" s="166">
        <f>J17+H18</f>
        <v>0</v>
      </c>
      <c r="K18" s="168" t="str">
        <f t="shared" si="3"/>
        <v>0:00</v>
      </c>
      <c r="L18" s="22">
        <f t="shared" si="1"/>
        <v>0</v>
      </c>
    </row>
    <row r="19" spans="1:12" ht="15" customHeight="1" thickBot="1">
      <c r="A19" s="79">
        <f t="shared" si="4"/>
        <v>45739</v>
      </c>
      <c r="B19" s="141"/>
      <c r="C19" s="141"/>
      <c r="D19" s="141"/>
      <c r="E19" s="128" t="str">
        <f t="shared" si="7"/>
        <v/>
      </c>
      <c r="F19" s="142">
        <v>2</v>
      </c>
      <c r="G19" s="130" t="str">
        <f t="shared" si="5"/>
        <v>0:00</v>
      </c>
      <c r="H19" s="82">
        <f t="shared" si="0"/>
        <v>0</v>
      </c>
      <c r="I19" s="83" t="str">
        <f t="shared" si="2"/>
        <v>0:00</v>
      </c>
      <c r="J19" s="82">
        <f>J18+H19</f>
        <v>0</v>
      </c>
      <c r="K19" s="84" t="str">
        <f t="shared" si="3"/>
        <v>0:00</v>
      </c>
      <c r="L19" s="22">
        <f t="shared" si="1"/>
        <v>0</v>
      </c>
    </row>
    <row r="20" spans="1:12" ht="18" customHeight="1" thickTop="1">
      <c r="A20" s="210">
        <f t="shared" si="4"/>
        <v>45740</v>
      </c>
      <c r="B20" s="44"/>
      <c r="C20" s="44"/>
      <c r="D20" s="44"/>
      <c r="E20" s="45" t="str">
        <f t="shared" si="7"/>
        <v/>
      </c>
      <c r="F20" s="196">
        <v>1</v>
      </c>
      <c r="G20" s="197" t="str">
        <f t="shared" si="5"/>
        <v>0:00</v>
      </c>
      <c r="H20" s="211">
        <f t="shared" si="0"/>
        <v>0</v>
      </c>
      <c r="I20" s="204" t="str">
        <f t="shared" si="2"/>
        <v>0:00</v>
      </c>
      <c r="J20" s="211">
        <f>J19+H20</f>
        <v>0</v>
      </c>
      <c r="K20" s="212" t="str">
        <f t="shared" si="3"/>
        <v>0:00</v>
      </c>
      <c r="L20" s="22">
        <f t="shared" si="1"/>
        <v>1</v>
      </c>
    </row>
    <row r="21" spans="1:12" ht="18" customHeight="1">
      <c r="A21" s="194">
        <f t="shared" si="4"/>
        <v>45741</v>
      </c>
      <c r="B21" s="46"/>
      <c r="C21" s="46"/>
      <c r="D21" s="46"/>
      <c r="E21" s="45" t="str">
        <f t="shared" si="7"/>
        <v/>
      </c>
      <c r="F21" s="196">
        <v>1</v>
      </c>
      <c r="G21" s="197" t="str">
        <f t="shared" si="5"/>
        <v>0:00</v>
      </c>
      <c r="H21" s="201">
        <f t="shared" si="0"/>
        <v>0</v>
      </c>
      <c r="I21" s="202" t="str">
        <f t="shared" si="2"/>
        <v>0:00</v>
      </c>
      <c r="J21" s="201">
        <f t="shared" si="6"/>
        <v>0</v>
      </c>
      <c r="K21" s="203" t="str">
        <f t="shared" si="3"/>
        <v>0:00</v>
      </c>
      <c r="L21" s="22">
        <f t="shared" si="1"/>
        <v>1</v>
      </c>
    </row>
    <row r="22" spans="1:12" ht="18" customHeight="1">
      <c r="A22" s="194">
        <f t="shared" si="4"/>
        <v>45742</v>
      </c>
      <c r="B22" s="46"/>
      <c r="C22" s="46"/>
      <c r="D22" s="46"/>
      <c r="E22" s="45" t="str">
        <f t="shared" si="7"/>
        <v/>
      </c>
      <c r="F22" s="196">
        <v>1</v>
      </c>
      <c r="G22" s="197" t="str">
        <f t="shared" si="5"/>
        <v>0:00</v>
      </c>
      <c r="H22" s="201">
        <f t="shared" si="0"/>
        <v>0</v>
      </c>
      <c r="I22" s="202" t="str">
        <f t="shared" si="2"/>
        <v>0:00</v>
      </c>
      <c r="J22" s="201">
        <f t="shared" si="6"/>
        <v>0</v>
      </c>
      <c r="K22" s="203" t="str">
        <f t="shared" si="3"/>
        <v>0:00</v>
      </c>
      <c r="L22" s="22">
        <f t="shared" si="1"/>
        <v>1</v>
      </c>
    </row>
    <row r="23" spans="1:12" ht="18" customHeight="1">
      <c r="A23" s="194">
        <f t="shared" si="4"/>
        <v>45743</v>
      </c>
      <c r="B23" s="46"/>
      <c r="C23" s="46"/>
      <c r="D23" s="46"/>
      <c r="E23" s="45" t="str">
        <f t="shared" si="7"/>
        <v/>
      </c>
      <c r="F23" s="196">
        <v>1</v>
      </c>
      <c r="G23" s="197" t="str">
        <f t="shared" si="5"/>
        <v>0:00</v>
      </c>
      <c r="H23" s="201">
        <f t="shared" si="0"/>
        <v>0</v>
      </c>
      <c r="I23" s="202" t="str">
        <f t="shared" si="2"/>
        <v>0:00</v>
      </c>
      <c r="J23" s="201">
        <f t="shared" si="6"/>
        <v>0</v>
      </c>
      <c r="K23" s="203" t="str">
        <f t="shared" si="3"/>
        <v>0:00</v>
      </c>
      <c r="L23" s="22">
        <f t="shared" si="1"/>
        <v>1</v>
      </c>
    </row>
    <row r="24" spans="1:12" ht="18" customHeight="1" thickBot="1">
      <c r="A24" s="195">
        <f t="shared" si="4"/>
        <v>45744</v>
      </c>
      <c r="B24" s="46"/>
      <c r="C24" s="46"/>
      <c r="D24" s="46"/>
      <c r="E24" s="47" t="str">
        <f t="shared" si="7"/>
        <v/>
      </c>
      <c r="F24" s="205">
        <v>1</v>
      </c>
      <c r="G24" s="206" t="str">
        <f t="shared" si="5"/>
        <v>0:00</v>
      </c>
      <c r="H24" s="207">
        <f t="shared" si="0"/>
        <v>0</v>
      </c>
      <c r="I24" s="208" t="str">
        <f t="shared" si="2"/>
        <v>0:00</v>
      </c>
      <c r="J24" s="207">
        <f t="shared" si="6"/>
        <v>0</v>
      </c>
      <c r="K24" s="209" t="str">
        <f t="shared" si="3"/>
        <v>0:00</v>
      </c>
      <c r="L24" s="22">
        <f t="shared" si="1"/>
        <v>1</v>
      </c>
    </row>
    <row r="25" spans="1:12" ht="15" customHeight="1" thickTop="1">
      <c r="A25" s="123">
        <f t="shared" si="4"/>
        <v>45745</v>
      </c>
      <c r="B25" s="139"/>
      <c r="C25" s="139"/>
      <c r="D25" s="169"/>
      <c r="E25" s="124" t="str">
        <f t="shared" si="7"/>
        <v/>
      </c>
      <c r="F25" s="125">
        <v>1.5</v>
      </c>
      <c r="G25" s="126" t="str">
        <f t="shared" si="5"/>
        <v>0:00</v>
      </c>
      <c r="H25" s="80">
        <f t="shared" si="0"/>
        <v>0</v>
      </c>
      <c r="I25" s="127" t="str">
        <f t="shared" si="2"/>
        <v>0:00</v>
      </c>
      <c r="J25" s="80">
        <f>J24+H25</f>
        <v>0</v>
      </c>
      <c r="K25" s="81" t="str">
        <f t="shared" si="3"/>
        <v>0:00</v>
      </c>
      <c r="L25" s="22">
        <f t="shared" si="1"/>
        <v>0</v>
      </c>
    </row>
    <row r="26" spans="1:12" ht="15" customHeight="1" thickBot="1">
      <c r="A26" s="79">
        <f t="shared" si="4"/>
        <v>45746</v>
      </c>
      <c r="B26" s="141"/>
      <c r="C26" s="141"/>
      <c r="D26" s="170"/>
      <c r="E26" s="128" t="str">
        <f t="shared" si="7"/>
        <v/>
      </c>
      <c r="F26" s="129">
        <v>2</v>
      </c>
      <c r="G26" s="130" t="str">
        <f t="shared" si="5"/>
        <v>0:00</v>
      </c>
      <c r="H26" s="82">
        <f t="shared" si="0"/>
        <v>0</v>
      </c>
      <c r="I26" s="83" t="str">
        <f t="shared" si="2"/>
        <v>0:00</v>
      </c>
      <c r="J26" s="82">
        <f>J25+H26</f>
        <v>0</v>
      </c>
      <c r="K26" s="84" t="str">
        <f t="shared" si="3"/>
        <v>0:00</v>
      </c>
      <c r="L26" s="22">
        <f t="shared" si="1"/>
        <v>0</v>
      </c>
    </row>
    <row r="27" spans="1:12" ht="18" customHeight="1" thickTop="1">
      <c r="A27" s="210">
        <f t="shared" si="4"/>
        <v>45747</v>
      </c>
      <c r="B27" s="44"/>
      <c r="C27" s="44"/>
      <c r="D27" s="44"/>
      <c r="E27" s="45" t="str">
        <f t="shared" si="7"/>
        <v/>
      </c>
      <c r="F27" s="196">
        <v>1</v>
      </c>
      <c r="G27" s="197" t="str">
        <f t="shared" si="5"/>
        <v>0:00</v>
      </c>
      <c r="H27" s="211">
        <f t="shared" si="0"/>
        <v>0</v>
      </c>
      <c r="I27" s="204" t="str">
        <f t="shared" si="2"/>
        <v>0:00</v>
      </c>
      <c r="J27" s="211">
        <f>J26+H27</f>
        <v>0</v>
      </c>
      <c r="K27" s="212" t="str">
        <f t="shared" si="3"/>
        <v>0:00</v>
      </c>
      <c r="L27" s="22">
        <f t="shared" si="1"/>
        <v>1</v>
      </c>
    </row>
    <row r="28" spans="1:12" ht="18" customHeight="1">
      <c r="A28" s="194">
        <f t="shared" si="4"/>
        <v>45748</v>
      </c>
      <c r="B28" s="46"/>
      <c r="C28" s="46"/>
      <c r="D28" s="46"/>
      <c r="E28" s="45" t="str">
        <f t="shared" si="7"/>
        <v/>
      </c>
      <c r="F28" s="196">
        <v>1</v>
      </c>
      <c r="G28" s="197" t="str">
        <f t="shared" si="5"/>
        <v>0:00</v>
      </c>
      <c r="H28" s="201">
        <f t="shared" si="0"/>
        <v>0</v>
      </c>
      <c r="I28" s="202" t="str">
        <f t="shared" si="2"/>
        <v>0:00</v>
      </c>
      <c r="J28" s="201">
        <f t="shared" si="6"/>
        <v>0</v>
      </c>
      <c r="K28" s="203" t="str">
        <f t="shared" si="3"/>
        <v>0:00</v>
      </c>
      <c r="L28" s="22">
        <f t="shared" si="1"/>
        <v>1</v>
      </c>
    </row>
    <row r="29" spans="1:12" ht="18" customHeight="1">
      <c r="A29" s="194">
        <f t="shared" si="4"/>
        <v>45749</v>
      </c>
      <c r="B29" s="46"/>
      <c r="C29" s="46"/>
      <c r="D29" s="46"/>
      <c r="E29" s="45" t="str">
        <f t="shared" si="7"/>
        <v/>
      </c>
      <c r="F29" s="196">
        <v>1</v>
      </c>
      <c r="G29" s="197" t="str">
        <f t="shared" si="5"/>
        <v>0:00</v>
      </c>
      <c r="H29" s="201">
        <f t="shared" si="0"/>
        <v>0</v>
      </c>
      <c r="I29" s="202" t="str">
        <f t="shared" si="2"/>
        <v>0:00</v>
      </c>
      <c r="J29" s="201">
        <f t="shared" si="6"/>
        <v>0</v>
      </c>
      <c r="K29" s="203" t="str">
        <f t="shared" si="3"/>
        <v>0:00</v>
      </c>
      <c r="L29" s="22">
        <f t="shared" si="1"/>
        <v>1</v>
      </c>
    </row>
    <row r="30" spans="1:12" ht="18" customHeight="1">
      <c r="A30" s="194">
        <f t="shared" si="4"/>
        <v>45750</v>
      </c>
      <c r="B30" s="46"/>
      <c r="C30" s="46"/>
      <c r="D30" s="46"/>
      <c r="E30" s="45" t="str">
        <f t="shared" si="7"/>
        <v/>
      </c>
      <c r="F30" s="196">
        <v>1</v>
      </c>
      <c r="G30" s="197" t="str">
        <f t="shared" si="5"/>
        <v>0:00</v>
      </c>
      <c r="H30" s="201">
        <f t="shared" si="0"/>
        <v>0</v>
      </c>
      <c r="I30" s="202" t="str">
        <f t="shared" si="2"/>
        <v>0:00</v>
      </c>
      <c r="J30" s="201">
        <f t="shared" si="6"/>
        <v>0</v>
      </c>
      <c r="K30" s="203" t="str">
        <f t="shared" si="3"/>
        <v>0:00</v>
      </c>
      <c r="L30" s="22">
        <f t="shared" si="1"/>
        <v>1</v>
      </c>
    </row>
    <row r="31" spans="1:12" ht="18" customHeight="1" thickBot="1">
      <c r="A31" s="195">
        <f t="shared" si="4"/>
        <v>45751</v>
      </c>
      <c r="B31" s="46"/>
      <c r="C31" s="46"/>
      <c r="D31" s="46"/>
      <c r="E31" s="45" t="str">
        <f t="shared" si="7"/>
        <v/>
      </c>
      <c r="F31" s="205">
        <v>1</v>
      </c>
      <c r="G31" s="206" t="str">
        <f t="shared" si="5"/>
        <v>0:00</v>
      </c>
      <c r="H31" s="207">
        <f t="shared" si="0"/>
        <v>0</v>
      </c>
      <c r="I31" s="208" t="str">
        <f t="shared" si="2"/>
        <v>0:00</v>
      </c>
      <c r="J31" s="207">
        <f t="shared" si="6"/>
        <v>0</v>
      </c>
      <c r="K31" s="209" t="str">
        <f t="shared" si="3"/>
        <v>0:00</v>
      </c>
      <c r="L31" s="22">
        <f t="shared" si="1"/>
        <v>1</v>
      </c>
    </row>
    <row r="32" spans="1:12" s="42" customFormat="1" ht="15" customHeight="1" thickTop="1">
      <c r="A32" s="131">
        <f t="shared" si="4"/>
        <v>45752</v>
      </c>
      <c r="B32" s="86"/>
      <c r="C32" s="86"/>
      <c r="D32" s="132"/>
      <c r="E32" s="124" t="str">
        <f t="shared" si="7"/>
        <v/>
      </c>
      <c r="F32" s="133">
        <v>1.5</v>
      </c>
      <c r="G32" s="89" t="str">
        <f t="shared" si="5"/>
        <v>0:00</v>
      </c>
      <c r="H32" s="134">
        <f t="shared" si="0"/>
        <v>0</v>
      </c>
      <c r="I32" s="135" t="str">
        <f t="shared" si="2"/>
        <v>0:00</v>
      </c>
      <c r="J32" s="134">
        <f>J31+H32</f>
        <v>0</v>
      </c>
      <c r="K32" s="136" t="str">
        <f t="shared" si="3"/>
        <v>0:00</v>
      </c>
      <c r="L32" s="43">
        <f t="shared" si="1"/>
        <v>0</v>
      </c>
    </row>
    <row r="33" spans="1:12" s="42" customFormat="1" ht="15" customHeight="1" thickBot="1">
      <c r="A33" s="93">
        <f t="shared" si="4"/>
        <v>45753</v>
      </c>
      <c r="B33" s="94"/>
      <c r="C33" s="94"/>
      <c r="D33" s="137"/>
      <c r="E33" s="128" t="str">
        <f t="shared" si="7"/>
        <v/>
      </c>
      <c r="F33" s="138">
        <v>2</v>
      </c>
      <c r="G33" s="97" t="str">
        <f t="shared" si="5"/>
        <v>0:00</v>
      </c>
      <c r="H33" s="98">
        <f t="shared" si="0"/>
        <v>0</v>
      </c>
      <c r="I33" s="99" t="str">
        <f t="shared" si="2"/>
        <v>0:00</v>
      </c>
      <c r="J33" s="98">
        <f>J32+H33</f>
        <v>0</v>
      </c>
      <c r="K33" s="100" t="str">
        <f t="shared" si="3"/>
        <v>0:00</v>
      </c>
      <c r="L33" s="43">
        <f t="shared" si="1"/>
        <v>0</v>
      </c>
    </row>
    <row r="34" spans="1:12" ht="18" customHeight="1" thickTop="1">
      <c r="A34" s="210">
        <f t="shared" si="4"/>
        <v>45754</v>
      </c>
      <c r="B34" s="44"/>
      <c r="C34" s="44"/>
      <c r="D34" s="44"/>
      <c r="E34" s="45" t="str">
        <f t="shared" si="7"/>
        <v/>
      </c>
      <c r="F34" s="196">
        <v>1</v>
      </c>
      <c r="G34" s="197" t="str">
        <f t="shared" si="5"/>
        <v>0:00</v>
      </c>
      <c r="H34" s="211">
        <f t="shared" si="0"/>
        <v>0</v>
      </c>
      <c r="I34" s="204" t="str">
        <f t="shared" si="2"/>
        <v>0:00</v>
      </c>
      <c r="J34" s="211">
        <f>J33+H34</f>
        <v>0</v>
      </c>
      <c r="K34" s="212" t="str">
        <f t="shared" si="3"/>
        <v>0:00</v>
      </c>
      <c r="L34" s="22">
        <f t="shared" si="1"/>
        <v>1</v>
      </c>
    </row>
    <row r="35" spans="1:12" ht="18" customHeight="1">
      <c r="A35" s="194">
        <f t="shared" si="4"/>
        <v>45755</v>
      </c>
      <c r="B35" s="46"/>
      <c r="C35" s="46"/>
      <c r="D35" s="46"/>
      <c r="E35" s="45" t="str">
        <f t="shared" si="7"/>
        <v/>
      </c>
      <c r="F35" s="196">
        <v>1</v>
      </c>
      <c r="G35" s="197" t="str">
        <f t="shared" si="5"/>
        <v>0:00</v>
      </c>
      <c r="H35" s="201">
        <f t="shared" si="0"/>
        <v>0</v>
      </c>
      <c r="I35" s="202" t="str">
        <f t="shared" si="2"/>
        <v>0:00</v>
      </c>
      <c r="J35" s="201">
        <f t="shared" si="6"/>
        <v>0</v>
      </c>
      <c r="K35" s="203" t="str">
        <f t="shared" si="3"/>
        <v>0:00</v>
      </c>
      <c r="L35" s="22">
        <f t="shared" si="1"/>
        <v>1</v>
      </c>
    </row>
    <row r="36" spans="1:12" ht="18" customHeight="1">
      <c r="A36" s="194">
        <f t="shared" si="4"/>
        <v>45756</v>
      </c>
      <c r="B36" s="46"/>
      <c r="C36" s="46"/>
      <c r="D36" s="46"/>
      <c r="E36" s="45" t="str">
        <f t="shared" si="7"/>
        <v/>
      </c>
      <c r="F36" s="196">
        <v>1</v>
      </c>
      <c r="G36" s="197" t="str">
        <f t="shared" si="5"/>
        <v>0:00</v>
      </c>
      <c r="H36" s="201">
        <f t="shared" si="0"/>
        <v>0</v>
      </c>
      <c r="I36" s="202" t="str">
        <f t="shared" si="2"/>
        <v>0:00</v>
      </c>
      <c r="J36" s="201">
        <f t="shared" si="6"/>
        <v>0</v>
      </c>
      <c r="K36" s="203" t="str">
        <f t="shared" si="3"/>
        <v>0:00</v>
      </c>
      <c r="L36" s="22">
        <f t="shared" si="1"/>
        <v>1</v>
      </c>
    </row>
    <row r="37" spans="1:12" ht="18" customHeight="1">
      <c r="A37" s="194">
        <f t="shared" si="4"/>
        <v>45757</v>
      </c>
      <c r="B37" s="46"/>
      <c r="C37" s="46"/>
      <c r="D37" s="46"/>
      <c r="E37" s="45" t="str">
        <f t="shared" si="7"/>
        <v/>
      </c>
      <c r="F37" s="196">
        <v>1</v>
      </c>
      <c r="G37" s="197" t="str">
        <f t="shared" si="5"/>
        <v>0:00</v>
      </c>
      <c r="H37" s="201">
        <f t="shared" si="0"/>
        <v>0</v>
      </c>
      <c r="I37" s="202" t="str">
        <f t="shared" si="2"/>
        <v>0:00</v>
      </c>
      <c r="J37" s="201">
        <f t="shared" si="6"/>
        <v>0</v>
      </c>
      <c r="K37" s="203" t="str">
        <f t="shared" si="3"/>
        <v>0:00</v>
      </c>
      <c r="L37" s="22">
        <f t="shared" si="1"/>
        <v>1</v>
      </c>
    </row>
    <row r="38" spans="1:12" ht="18" customHeight="1" thickBot="1">
      <c r="A38" s="213">
        <f t="shared" si="4"/>
        <v>45758</v>
      </c>
      <c r="B38" s="46"/>
      <c r="C38" s="46"/>
      <c r="D38" s="46"/>
      <c r="E38" s="45" t="str">
        <f t="shared" si="7"/>
        <v/>
      </c>
      <c r="F38" s="205">
        <v>1</v>
      </c>
      <c r="G38" s="197" t="str">
        <f t="shared" si="5"/>
        <v>0:00</v>
      </c>
      <c r="H38" s="214">
        <f t="shared" si="0"/>
        <v>0</v>
      </c>
      <c r="I38" s="215" t="str">
        <f t="shared" si="2"/>
        <v>0:00</v>
      </c>
      <c r="J38" s="214">
        <f t="shared" si="6"/>
        <v>0</v>
      </c>
      <c r="K38" s="216" t="str">
        <f t="shared" si="3"/>
        <v>0:00</v>
      </c>
      <c r="L38" s="22">
        <f t="shared" si="1"/>
        <v>1</v>
      </c>
    </row>
    <row r="39" spans="1:12" ht="15" customHeight="1" thickTop="1">
      <c r="A39" s="123">
        <f t="shared" si="4"/>
        <v>45759</v>
      </c>
      <c r="B39" s="139"/>
      <c r="C39" s="139"/>
      <c r="D39" s="139"/>
      <c r="E39" s="124" t="str">
        <f t="shared" si="7"/>
        <v/>
      </c>
      <c r="F39" s="140">
        <v>1.5</v>
      </c>
      <c r="G39" s="126" t="str">
        <f t="shared" si="5"/>
        <v>0:00</v>
      </c>
      <c r="H39" s="80">
        <f t="shared" si="0"/>
        <v>0</v>
      </c>
      <c r="I39" s="127" t="str">
        <f t="shared" si="2"/>
        <v>0:00</v>
      </c>
      <c r="J39" s="80">
        <f>J38+H39</f>
        <v>0</v>
      </c>
      <c r="K39" s="81" t="str">
        <f t="shared" si="3"/>
        <v>0:00</v>
      </c>
      <c r="L39" s="22">
        <f t="shared" si="1"/>
        <v>0</v>
      </c>
    </row>
    <row r="40" spans="1:12" ht="15" customHeight="1" thickBot="1">
      <c r="A40" s="79">
        <f t="shared" si="4"/>
        <v>45760</v>
      </c>
      <c r="B40" s="141"/>
      <c r="C40" s="141"/>
      <c r="D40" s="141"/>
      <c r="E40" s="128" t="str">
        <f t="shared" si="7"/>
        <v/>
      </c>
      <c r="F40" s="142">
        <v>2</v>
      </c>
      <c r="G40" s="130" t="str">
        <f t="shared" si="5"/>
        <v>0:00</v>
      </c>
      <c r="H40" s="82">
        <f t="shared" si="0"/>
        <v>0</v>
      </c>
      <c r="I40" s="83" t="str">
        <f t="shared" si="2"/>
        <v>0:00</v>
      </c>
      <c r="J40" s="82">
        <f>J39+H40</f>
        <v>0</v>
      </c>
      <c r="K40" s="84" t="str">
        <f t="shared" si="3"/>
        <v>0:00</v>
      </c>
      <c r="L40" s="22">
        <f t="shared" si="1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(3)'!G46</f>
        <v>378:00</v>
      </c>
      <c r="H45" s="122"/>
      <c r="I45" s="175" t="str">
        <f>'Flexi Timesheet (3)'!I46</f>
        <v>Debit</v>
      </c>
      <c r="J45" s="117">
        <f>IF(I45="Debit",0-(LEFT(G45,FIND(":",G45)-1)+RIGHT(G45,2)/60),LEFT(G45,FIND(":",G45)-1)+RIGHT(G45,2)/60)</f>
        <v>-378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518:00</v>
      </c>
      <c r="H46" s="104"/>
      <c r="I46" s="104" t="str">
        <f>IF(J46&lt;0,"Debit",IF(J46=0,"","Credit"))</f>
        <v>Debit</v>
      </c>
      <c r="J46" s="173">
        <f>J44+J45</f>
        <v>-518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0000000-0002-0000-04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4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4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E11:E14 C8:E10 A13 E32:E40 E17:E31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01"/>
  <sheetViews>
    <sheetView zoomScaleNormal="100" workbookViewId="0">
      <selection activeCell="C8" sqref="C8:E9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45761</v>
      </c>
      <c r="D10" s="120" t="str">
        <f>CONCATENATE(" to ",TEXT(C10+27,"dd-mmm-yyyy"))</f>
        <v xml:space="preserve"> to 11-May-2025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(4)'!A40+1</f>
        <v>45761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45762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45763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45764</v>
      </c>
      <c r="B16" s="46"/>
      <c r="C16" s="46"/>
      <c r="D16" s="46"/>
      <c r="E16" s="45" t="str">
        <f t="shared" si="0"/>
        <v>Concessional Half Day</v>
      </c>
      <c r="F16" s="196">
        <v>1</v>
      </c>
      <c r="G16" s="197">
        <f t="shared" si="6"/>
        <v>0.29166666666666669</v>
      </c>
      <c r="H16" s="201">
        <f t="shared" si="1"/>
        <v>7</v>
      </c>
      <c r="I16" s="202" t="str">
        <f t="shared" si="3"/>
        <v>7:00</v>
      </c>
      <c r="J16" s="201">
        <f t="shared" ref="J16:J38" si="7">J15+H16</f>
        <v>7</v>
      </c>
      <c r="K16" s="203" t="str">
        <f t="shared" si="4"/>
        <v>7:00</v>
      </c>
      <c r="L16" s="22">
        <f t="shared" si="2"/>
        <v>1</v>
      </c>
    </row>
    <row r="17" spans="1:12" ht="18" customHeight="1" thickBot="1">
      <c r="A17" s="195">
        <f t="shared" si="5"/>
        <v>45765</v>
      </c>
      <c r="B17" s="46"/>
      <c r="C17" s="46"/>
      <c r="D17" s="46"/>
      <c r="E17" s="45" t="str">
        <f t="shared" si="0"/>
        <v>Public Holiday</v>
      </c>
      <c r="F17" s="205">
        <v>1</v>
      </c>
      <c r="G17" s="206">
        <f t="shared" si="6"/>
        <v>0.29166666666666669</v>
      </c>
      <c r="H17" s="207">
        <f t="shared" si="1"/>
        <v>7</v>
      </c>
      <c r="I17" s="208" t="str">
        <f t="shared" si="3"/>
        <v>7:00</v>
      </c>
      <c r="J17" s="207">
        <f t="shared" si="7"/>
        <v>14</v>
      </c>
      <c r="K17" s="209" t="str">
        <f t="shared" si="4"/>
        <v>14:00</v>
      </c>
      <c r="L17" s="22">
        <f t="shared" si="2"/>
        <v>1</v>
      </c>
    </row>
    <row r="18" spans="1:12" ht="15" customHeight="1" thickTop="1">
      <c r="A18" s="165">
        <f t="shared" si="5"/>
        <v>45766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14</v>
      </c>
      <c r="K18" s="168" t="str">
        <f t="shared" si="4"/>
        <v>14:00</v>
      </c>
      <c r="L18" s="22">
        <f t="shared" si="2"/>
        <v>0</v>
      </c>
    </row>
    <row r="19" spans="1:12" ht="15" customHeight="1" thickBot="1">
      <c r="A19" s="79">
        <f t="shared" si="5"/>
        <v>45767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14</v>
      </c>
      <c r="K19" s="84" t="str">
        <f t="shared" si="4"/>
        <v>14:00</v>
      </c>
      <c r="L19" s="22">
        <f t="shared" si="2"/>
        <v>0</v>
      </c>
    </row>
    <row r="20" spans="1:12" ht="18" customHeight="1" thickTop="1">
      <c r="A20" s="210">
        <f t="shared" si="5"/>
        <v>45768</v>
      </c>
      <c r="B20" s="44"/>
      <c r="C20" s="44"/>
      <c r="D20" s="44"/>
      <c r="E20" s="45" t="str">
        <f t="shared" si="0"/>
        <v>Public Holiday</v>
      </c>
      <c r="F20" s="196">
        <v>1</v>
      </c>
      <c r="G20" s="197">
        <f t="shared" si="6"/>
        <v>0.29166666666666669</v>
      </c>
      <c r="H20" s="211">
        <f t="shared" si="1"/>
        <v>7</v>
      </c>
      <c r="I20" s="204" t="str">
        <f t="shared" si="3"/>
        <v>7:00</v>
      </c>
      <c r="J20" s="211">
        <f>J19+H20</f>
        <v>21</v>
      </c>
      <c r="K20" s="212" t="str">
        <f t="shared" si="4"/>
        <v>21:00</v>
      </c>
      <c r="L20" s="22">
        <f t="shared" si="2"/>
        <v>1</v>
      </c>
    </row>
    <row r="21" spans="1:12" ht="18" customHeight="1">
      <c r="A21" s="194">
        <f t="shared" si="5"/>
        <v>45769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21</v>
      </c>
      <c r="K21" s="203" t="str">
        <f t="shared" si="4"/>
        <v>21:00</v>
      </c>
      <c r="L21" s="22">
        <f t="shared" si="2"/>
        <v>1</v>
      </c>
    </row>
    <row r="22" spans="1:12" ht="18" customHeight="1">
      <c r="A22" s="194">
        <f t="shared" si="5"/>
        <v>45770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21</v>
      </c>
      <c r="K22" s="203" t="str">
        <f t="shared" si="4"/>
        <v>21:00</v>
      </c>
      <c r="L22" s="22">
        <f t="shared" si="2"/>
        <v>1</v>
      </c>
    </row>
    <row r="23" spans="1:12" ht="18" customHeight="1">
      <c r="A23" s="194">
        <f t="shared" si="5"/>
        <v>45771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21</v>
      </c>
      <c r="K23" s="203" t="str">
        <f t="shared" si="4"/>
        <v>21:00</v>
      </c>
      <c r="L23" s="22">
        <f t="shared" si="2"/>
        <v>1</v>
      </c>
    </row>
    <row r="24" spans="1:12" ht="18" customHeight="1" thickBot="1">
      <c r="A24" s="195">
        <f t="shared" si="5"/>
        <v>45772</v>
      </c>
      <c r="B24" s="46"/>
      <c r="C24" s="46"/>
      <c r="D24" s="46"/>
      <c r="E24" s="47" t="str">
        <f t="shared" si="0"/>
        <v>Public Holiday</v>
      </c>
      <c r="F24" s="205">
        <v>1</v>
      </c>
      <c r="G24" s="206">
        <f t="shared" si="6"/>
        <v>0.29166666666666669</v>
      </c>
      <c r="H24" s="207">
        <f t="shared" si="1"/>
        <v>7</v>
      </c>
      <c r="I24" s="208" t="str">
        <f t="shared" si="3"/>
        <v>7:00</v>
      </c>
      <c r="J24" s="207">
        <f t="shared" si="7"/>
        <v>28</v>
      </c>
      <c r="K24" s="209" t="str">
        <f t="shared" si="4"/>
        <v>28:00</v>
      </c>
      <c r="L24" s="22">
        <f t="shared" si="2"/>
        <v>1</v>
      </c>
    </row>
    <row r="25" spans="1:12" ht="15" customHeight="1" thickTop="1">
      <c r="A25" s="123">
        <f t="shared" si="5"/>
        <v>45773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28</v>
      </c>
      <c r="K25" s="81" t="str">
        <f t="shared" si="4"/>
        <v>28:00</v>
      </c>
      <c r="L25" s="22">
        <f t="shared" si="2"/>
        <v>0</v>
      </c>
    </row>
    <row r="26" spans="1:12" ht="15" customHeight="1" thickBot="1">
      <c r="A26" s="79">
        <f t="shared" si="5"/>
        <v>45774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28</v>
      </c>
      <c r="K26" s="84" t="str">
        <f t="shared" si="4"/>
        <v>28:00</v>
      </c>
      <c r="L26" s="22">
        <f t="shared" si="2"/>
        <v>0</v>
      </c>
    </row>
    <row r="27" spans="1:12" ht="18" customHeight="1" thickTop="1">
      <c r="A27" s="210">
        <f t="shared" si="5"/>
        <v>45775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28</v>
      </c>
      <c r="K27" s="212" t="str">
        <f t="shared" si="4"/>
        <v>28:00</v>
      </c>
      <c r="L27" s="22">
        <f t="shared" si="2"/>
        <v>1</v>
      </c>
    </row>
    <row r="28" spans="1:12" ht="18" customHeight="1">
      <c r="A28" s="194">
        <f t="shared" si="5"/>
        <v>45776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28</v>
      </c>
      <c r="K28" s="203" t="str">
        <f t="shared" si="4"/>
        <v>28:00</v>
      </c>
      <c r="L28" s="22">
        <f t="shared" si="2"/>
        <v>1</v>
      </c>
    </row>
    <row r="29" spans="1:12" ht="18" customHeight="1">
      <c r="A29" s="194">
        <f t="shared" si="5"/>
        <v>45777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28</v>
      </c>
      <c r="K29" s="203" t="str">
        <f t="shared" si="4"/>
        <v>28:00</v>
      </c>
      <c r="L29" s="22">
        <f t="shared" si="2"/>
        <v>1</v>
      </c>
    </row>
    <row r="30" spans="1:12" ht="18" customHeight="1">
      <c r="A30" s="194">
        <f t="shared" si="5"/>
        <v>45778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28</v>
      </c>
      <c r="K30" s="203" t="str">
        <f t="shared" si="4"/>
        <v>28:00</v>
      </c>
      <c r="L30" s="22">
        <f t="shared" si="2"/>
        <v>1</v>
      </c>
    </row>
    <row r="31" spans="1:12" ht="18" customHeight="1" thickBot="1">
      <c r="A31" s="195">
        <f t="shared" si="5"/>
        <v>45779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28</v>
      </c>
      <c r="K31" s="209" t="str">
        <f t="shared" si="4"/>
        <v>28:00</v>
      </c>
      <c r="L31" s="22">
        <f t="shared" si="2"/>
        <v>1</v>
      </c>
    </row>
    <row r="32" spans="1:12" s="42" customFormat="1" ht="15" customHeight="1" thickTop="1">
      <c r="A32" s="131">
        <f t="shared" si="5"/>
        <v>45780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28</v>
      </c>
      <c r="K32" s="136" t="str">
        <f t="shared" si="4"/>
        <v>28:00</v>
      </c>
      <c r="L32" s="43">
        <f t="shared" si="2"/>
        <v>0</v>
      </c>
    </row>
    <row r="33" spans="1:12" s="42" customFormat="1" ht="15" customHeight="1" thickBot="1">
      <c r="A33" s="93">
        <f t="shared" si="5"/>
        <v>45781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28</v>
      </c>
      <c r="K33" s="100" t="str">
        <f t="shared" si="4"/>
        <v>28:00</v>
      </c>
      <c r="L33" s="43">
        <f t="shared" si="2"/>
        <v>0</v>
      </c>
    </row>
    <row r="34" spans="1:12" ht="18" customHeight="1" thickTop="1">
      <c r="A34" s="210">
        <f t="shared" si="5"/>
        <v>45782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28</v>
      </c>
      <c r="K34" s="212" t="str">
        <f t="shared" si="4"/>
        <v>28:00</v>
      </c>
      <c r="L34" s="22">
        <f t="shared" si="2"/>
        <v>1</v>
      </c>
    </row>
    <row r="35" spans="1:12" ht="18" customHeight="1">
      <c r="A35" s="194">
        <f t="shared" si="5"/>
        <v>45783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28</v>
      </c>
      <c r="K35" s="203" t="str">
        <f t="shared" si="4"/>
        <v>28:00</v>
      </c>
      <c r="L35" s="22">
        <f t="shared" si="2"/>
        <v>1</v>
      </c>
    </row>
    <row r="36" spans="1:12" ht="18" customHeight="1">
      <c r="A36" s="194">
        <f t="shared" si="5"/>
        <v>45784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28</v>
      </c>
      <c r="K36" s="203" t="str">
        <f t="shared" si="4"/>
        <v>28:00</v>
      </c>
      <c r="L36" s="22">
        <f t="shared" si="2"/>
        <v>1</v>
      </c>
    </row>
    <row r="37" spans="1:12" ht="18" customHeight="1">
      <c r="A37" s="194">
        <f t="shared" si="5"/>
        <v>45785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28</v>
      </c>
      <c r="K37" s="203" t="str">
        <f t="shared" si="4"/>
        <v>28:00</v>
      </c>
      <c r="L37" s="22">
        <f t="shared" si="2"/>
        <v>1</v>
      </c>
    </row>
    <row r="38" spans="1:12" ht="18" customHeight="1" thickBot="1">
      <c r="A38" s="213">
        <f t="shared" si="5"/>
        <v>45786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28</v>
      </c>
      <c r="K38" s="216" t="str">
        <f t="shared" si="4"/>
        <v>28:00</v>
      </c>
      <c r="L38" s="22">
        <f t="shared" si="2"/>
        <v>1</v>
      </c>
    </row>
    <row r="39" spans="1:12" ht="15" customHeight="1" thickTop="1">
      <c r="A39" s="123">
        <f t="shared" si="5"/>
        <v>45787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28</v>
      </c>
      <c r="K39" s="81" t="str">
        <f t="shared" si="4"/>
        <v>28:00</v>
      </c>
      <c r="L39" s="22">
        <f t="shared" si="2"/>
        <v>0</v>
      </c>
    </row>
    <row r="40" spans="1:12" ht="15" customHeight="1" thickBot="1">
      <c r="A40" s="79">
        <f t="shared" si="5"/>
        <v>45788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28</v>
      </c>
      <c r="K40" s="84" t="str">
        <f t="shared" si="4"/>
        <v>28:00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28:00</v>
      </c>
      <c r="H43" s="104"/>
      <c r="I43" s="104"/>
      <c r="J43" s="173">
        <f>J40</f>
        <v>28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112:00</v>
      </c>
      <c r="H44" s="104"/>
      <c r="I44" s="104" t="str">
        <f>IF(J44&lt;0,"Debit",IF(J44=0,"","Credit"))</f>
        <v>Debit</v>
      </c>
      <c r="J44" s="173">
        <f>J43-J42</f>
        <v>-112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(4)'!G46</f>
        <v>518:00</v>
      </c>
      <c r="H45" s="122"/>
      <c r="I45" s="175" t="str">
        <f>'Flexi Timesheet (4)'!I46</f>
        <v>Debit</v>
      </c>
      <c r="J45" s="117">
        <f>IF(I45="Debit",0-(LEFT(G45,FIND(":",G45)-1)+RIGHT(G45,2)/60),LEFT(G45,FIND(":",G45)-1)+RIGHT(G45,2)/60)</f>
        <v>-518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630:00</v>
      </c>
      <c r="H46" s="104"/>
      <c r="I46" s="104" t="str">
        <f>IF(J46&lt;0,"Debit",IF(J46=0,"","Credit"))</f>
        <v>Debit</v>
      </c>
      <c r="J46" s="173">
        <f>J44+J45</f>
        <v>-630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time" allowBlank="1" showInputMessage="1" showErrorMessage="1" error="Time is outside range: 07:00 to 22:00" prompt="Enter time in 24 hour format between 07:00 and 22:00" sqref="B13:B40" xr:uid="{00000000-0002-0000-05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5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5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C8:E10 E11:E30 E31:E40 A13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45789</v>
      </c>
      <c r="D10" s="120" t="str">
        <f>CONCATENATE(" to ",TEXT(C10+27,"dd-mmm-yyyy"))</f>
        <v xml:space="preserve"> to 08-Jun-2025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(5)'!A40+1</f>
        <v>45789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45790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45791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45792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45793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45794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45795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45796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45797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45798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45799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45800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45801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45802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45803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45804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45805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45806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45807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45808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45809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45810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72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45811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7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45812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7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45813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7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213">
        <f t="shared" si="5"/>
        <v>45814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73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45815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45816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88"/>
      <c r="D41" s="188"/>
      <c r="E41" s="188"/>
      <c r="F41" s="189"/>
      <c r="G41" s="188"/>
      <c r="H41" s="188"/>
      <c r="I41" s="188"/>
      <c r="J41" s="104"/>
      <c r="K41" s="104"/>
      <c r="L41" s="22">
        <f>SUM(L13:L40)</f>
        <v>20</v>
      </c>
    </row>
    <row r="42" spans="1:12">
      <c r="A42" s="111"/>
      <c r="B42" s="104"/>
      <c r="C42" s="188"/>
      <c r="D42" s="188"/>
      <c r="E42" s="190" t="s">
        <v>32</v>
      </c>
      <c r="F42" s="191"/>
      <c r="G42" s="192" t="str">
        <f>CONCATENATE(TRUNC(INT(ABS(J42))),":",TEXT(ABS(ABS(J42)-TRUNC(INT(ABS(J42))))*60,"00"))</f>
        <v>140:00</v>
      </c>
      <c r="H42" s="188"/>
      <c r="I42" s="188"/>
      <c r="J42" s="104">
        <f>J9*K10*4</f>
        <v>140</v>
      </c>
      <c r="K42" s="104"/>
    </row>
    <row r="43" spans="1:12">
      <c r="A43" s="111"/>
      <c r="B43" s="104"/>
      <c r="C43" s="188"/>
      <c r="D43" s="188"/>
      <c r="E43" s="190" t="s">
        <v>33</v>
      </c>
      <c r="F43" s="191"/>
      <c r="G43" s="192" t="str">
        <f>CONCATENATE(TRUNC(INT(ABS(J43))),":",TEXT(ABS(ABS(J43)-TRUNC(INT(ABS(J43))))*60,"00"))</f>
        <v>0:00</v>
      </c>
      <c r="H43" s="188"/>
      <c r="I43" s="188"/>
      <c r="J43" s="173">
        <f>J40</f>
        <v>0</v>
      </c>
      <c r="K43" s="104"/>
    </row>
    <row r="44" spans="1:12">
      <c r="A44" s="111"/>
      <c r="B44" s="104"/>
      <c r="C44" s="188"/>
      <c r="D44" s="188"/>
      <c r="E44" s="190" t="s">
        <v>34</v>
      </c>
      <c r="F44" s="191"/>
      <c r="G44" s="192" t="str">
        <f>CONCATENATE(TRUNC(INT(ABS(J44))),":",TEXT(ABS(ABS(J44)-TRUNC(INT(ABS(J44))))*60,"00"))</f>
        <v>140:00</v>
      </c>
      <c r="H44" s="188"/>
      <c r="I44" s="188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88"/>
      <c r="D45" s="188"/>
      <c r="E45" s="190" t="s">
        <v>35</v>
      </c>
      <c r="F45" s="191"/>
      <c r="G45" s="174" t="str">
        <f>'Flexi Timesheet (5)'!G46</f>
        <v>630:00</v>
      </c>
      <c r="H45" s="175"/>
      <c r="I45" s="175" t="str">
        <f>'Flexi Timesheet (5)'!I46</f>
        <v>Debit</v>
      </c>
      <c r="J45" s="117">
        <f>IF(I45="Debit",0-(LEFT(G45,FIND(":",G45)-1)+RIGHT(G45,2)/60),LEFT(G45,FIND(":",G45)-1)+RIGHT(G45,2)/60)</f>
        <v>-630</v>
      </c>
      <c r="K45" s="122"/>
    </row>
    <row r="46" spans="1:12">
      <c r="A46" s="111"/>
      <c r="B46" s="104"/>
      <c r="C46" s="188"/>
      <c r="D46" s="188"/>
      <c r="E46" s="190" t="s">
        <v>38</v>
      </c>
      <c r="F46" s="191"/>
      <c r="G46" s="192" t="str">
        <f>CONCATENATE(TRUNC(INT(ABS(J46))),":",TEXT(ABS(ABS(J46)-TRUNC(INT(ABS(J46))))*60,"00"))</f>
        <v>770:00</v>
      </c>
      <c r="H46" s="188"/>
      <c r="I46" s="188" t="str">
        <f>IF(J46&lt;0,"Debit",IF(J46=0,"","Credit"))</f>
        <v>Debit</v>
      </c>
      <c r="J46" s="173">
        <f>J44+J45</f>
        <v>-770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0000000-0002-0000-06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6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6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A13 E11:E30 C8:E10 E31:E40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45817</v>
      </c>
      <c r="D10" s="120" t="str">
        <f>CONCATENATE(" to ",TEXT(C10+27,"dd-mmm-yyyy"))</f>
        <v xml:space="preserve"> to 06-Jul-2025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(6)'!A40+1</f>
        <v>45817</v>
      </c>
      <c r="B13" s="44"/>
      <c r="C13" s="44"/>
      <c r="D13" s="44"/>
      <c r="E13" s="45" t="str">
        <f t="shared" ref="E13:E40" si="0">IF(ISERROR(VLOOKUP($A13,Holidays,2,FALSE)),"",VLOOKUP($A13,Holidays,2,0))</f>
        <v>Public Holiday</v>
      </c>
      <c r="F13" s="196">
        <v>1</v>
      </c>
      <c r="G13" s="197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0.29166666666666669</v>
      </c>
      <c r="H13" s="198">
        <f t="shared" ref="H13:H40" si="1">((HOUR(G13)+MINUTE(G13)/60))*F13</f>
        <v>7</v>
      </c>
      <c r="I13" s="199" t="str">
        <f>CONCATENATE(TRUNC(INT(H13)),":",TEXT((H13-TRUNC(INT(H13)))*60,"00"))</f>
        <v>7:00</v>
      </c>
      <c r="J13" s="198">
        <f>H13</f>
        <v>7</v>
      </c>
      <c r="K13" s="200" t="str">
        <f>CONCATENATE(TRUNC(INT(J13)),":",TEXT((J13-TRUNC(INT(J13)))*60,"00"))</f>
        <v>7:00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45818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7</v>
      </c>
      <c r="K14" s="203" t="str">
        <f t="shared" ref="K14:K40" si="4">CONCATENATE(TRUNC(INT(J14)),":",TEXT((J14-TRUNC(INT(J14)))*60,"00"))</f>
        <v>7:00</v>
      </c>
      <c r="L14" s="22">
        <f t="shared" si="2"/>
        <v>1</v>
      </c>
    </row>
    <row r="15" spans="1:12" ht="18" customHeight="1">
      <c r="A15" s="194">
        <f t="shared" ref="A15:A40" si="5">A14+1</f>
        <v>45819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7</v>
      </c>
      <c r="K15" s="203" t="str">
        <f t="shared" si="4"/>
        <v>7:00</v>
      </c>
      <c r="L15" s="22">
        <f t="shared" si="2"/>
        <v>1</v>
      </c>
    </row>
    <row r="16" spans="1:12" ht="18" customHeight="1">
      <c r="A16" s="194">
        <f t="shared" si="5"/>
        <v>45820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7</v>
      </c>
      <c r="K16" s="203" t="str">
        <f t="shared" si="4"/>
        <v>7:00</v>
      </c>
      <c r="L16" s="22">
        <f t="shared" si="2"/>
        <v>1</v>
      </c>
    </row>
    <row r="17" spans="1:12" ht="18" customHeight="1" thickBot="1">
      <c r="A17" s="195">
        <f t="shared" si="5"/>
        <v>45821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7</v>
      </c>
      <c r="K17" s="209" t="str">
        <f t="shared" si="4"/>
        <v>7:00</v>
      </c>
      <c r="L17" s="22">
        <f t="shared" si="2"/>
        <v>1</v>
      </c>
    </row>
    <row r="18" spans="1:12" ht="15" customHeight="1" thickTop="1">
      <c r="A18" s="85">
        <f t="shared" si="5"/>
        <v>45822</v>
      </c>
      <c r="B18" s="86"/>
      <c r="C18" s="86"/>
      <c r="D18" s="86"/>
      <c r="E18" s="87" t="str">
        <f t="shared" si="0"/>
        <v/>
      </c>
      <c r="F18" s="88">
        <v>1.5</v>
      </c>
      <c r="G18" s="89" t="str">
        <f t="shared" si="6"/>
        <v>0:00</v>
      </c>
      <c r="H18" s="90">
        <f t="shared" si="1"/>
        <v>0</v>
      </c>
      <c r="I18" s="91" t="str">
        <f t="shared" si="3"/>
        <v>0:00</v>
      </c>
      <c r="J18" s="90">
        <f>J17+H18</f>
        <v>7</v>
      </c>
      <c r="K18" s="92" t="str">
        <f t="shared" si="4"/>
        <v>7:00</v>
      </c>
      <c r="L18" s="22">
        <f t="shared" si="2"/>
        <v>0</v>
      </c>
    </row>
    <row r="19" spans="1:12" ht="15" customHeight="1" thickBot="1">
      <c r="A19" s="93">
        <f t="shared" si="5"/>
        <v>45823</v>
      </c>
      <c r="B19" s="94"/>
      <c r="C19" s="94"/>
      <c r="D19" s="94"/>
      <c r="E19" s="95" t="str">
        <f t="shared" si="0"/>
        <v/>
      </c>
      <c r="F19" s="96">
        <v>2</v>
      </c>
      <c r="G19" s="97" t="str">
        <f t="shared" si="6"/>
        <v>0:00</v>
      </c>
      <c r="H19" s="98">
        <f t="shared" si="1"/>
        <v>0</v>
      </c>
      <c r="I19" s="99" t="str">
        <f t="shared" si="3"/>
        <v>0:00</v>
      </c>
      <c r="J19" s="98">
        <f>J18+H19</f>
        <v>7</v>
      </c>
      <c r="K19" s="100" t="str">
        <f t="shared" si="4"/>
        <v>7:00</v>
      </c>
      <c r="L19" s="22">
        <f t="shared" si="2"/>
        <v>0</v>
      </c>
    </row>
    <row r="20" spans="1:12" ht="18" customHeight="1" thickTop="1">
      <c r="A20" s="210">
        <f t="shared" si="5"/>
        <v>45824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7</v>
      </c>
      <c r="K20" s="212" t="str">
        <f t="shared" si="4"/>
        <v>7:00</v>
      </c>
      <c r="L20" s="22">
        <f t="shared" si="2"/>
        <v>1</v>
      </c>
    </row>
    <row r="21" spans="1:12" ht="18" customHeight="1">
      <c r="A21" s="194">
        <f t="shared" si="5"/>
        <v>45825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7</v>
      </c>
      <c r="K21" s="203" t="str">
        <f t="shared" si="4"/>
        <v>7:00</v>
      </c>
      <c r="L21" s="22">
        <f t="shared" si="2"/>
        <v>1</v>
      </c>
    </row>
    <row r="22" spans="1:12" ht="18" customHeight="1">
      <c r="A22" s="194">
        <f t="shared" si="5"/>
        <v>45826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7</v>
      </c>
      <c r="K22" s="203" t="str">
        <f t="shared" si="4"/>
        <v>7:00</v>
      </c>
      <c r="L22" s="22">
        <f t="shared" si="2"/>
        <v>1</v>
      </c>
    </row>
    <row r="23" spans="1:12" ht="18" customHeight="1">
      <c r="A23" s="194">
        <f t="shared" si="5"/>
        <v>45827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7</v>
      </c>
      <c r="K23" s="203" t="str">
        <f t="shared" si="4"/>
        <v>7:00</v>
      </c>
      <c r="L23" s="22">
        <f t="shared" si="2"/>
        <v>1</v>
      </c>
    </row>
    <row r="24" spans="1:12" ht="18" customHeight="1" thickBot="1">
      <c r="A24" s="195">
        <f t="shared" si="5"/>
        <v>45828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7</v>
      </c>
      <c r="K24" s="209" t="str">
        <f t="shared" si="4"/>
        <v>7:00</v>
      </c>
      <c r="L24" s="22">
        <f t="shared" si="2"/>
        <v>1</v>
      </c>
    </row>
    <row r="25" spans="1:12" ht="15" customHeight="1" thickTop="1">
      <c r="A25" s="123">
        <f t="shared" si="5"/>
        <v>45829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7</v>
      </c>
      <c r="K25" s="81" t="str">
        <f t="shared" si="4"/>
        <v>7:00</v>
      </c>
      <c r="L25" s="22">
        <f t="shared" si="2"/>
        <v>0</v>
      </c>
    </row>
    <row r="26" spans="1:12" ht="15" customHeight="1" thickBot="1">
      <c r="A26" s="79">
        <f t="shared" si="5"/>
        <v>45830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7</v>
      </c>
      <c r="K26" s="84" t="str">
        <f t="shared" si="4"/>
        <v>7:00</v>
      </c>
      <c r="L26" s="22">
        <f t="shared" si="2"/>
        <v>0</v>
      </c>
    </row>
    <row r="27" spans="1:12" ht="18" customHeight="1" thickTop="1">
      <c r="A27" s="210">
        <f t="shared" si="5"/>
        <v>45831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7</v>
      </c>
      <c r="K27" s="212" t="str">
        <f t="shared" si="4"/>
        <v>7:00</v>
      </c>
      <c r="L27" s="22">
        <f t="shared" si="2"/>
        <v>1</v>
      </c>
    </row>
    <row r="28" spans="1:12" ht="18" customHeight="1">
      <c r="A28" s="194">
        <f t="shared" si="5"/>
        <v>45832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7</v>
      </c>
      <c r="K28" s="203" t="str">
        <f t="shared" si="4"/>
        <v>7:00</v>
      </c>
      <c r="L28" s="22">
        <f t="shared" si="2"/>
        <v>1</v>
      </c>
    </row>
    <row r="29" spans="1:12" ht="18" customHeight="1">
      <c r="A29" s="194">
        <f t="shared" si="5"/>
        <v>45833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7</v>
      </c>
      <c r="K29" s="203" t="str">
        <f t="shared" si="4"/>
        <v>7:00</v>
      </c>
      <c r="L29" s="22">
        <f t="shared" si="2"/>
        <v>1</v>
      </c>
    </row>
    <row r="30" spans="1:12" ht="18" customHeight="1">
      <c r="A30" s="194">
        <f t="shared" si="5"/>
        <v>45834</v>
      </c>
      <c r="B30" s="46"/>
      <c r="C30" s="46"/>
      <c r="D30" s="46"/>
      <c r="E30" s="57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7</v>
      </c>
      <c r="K30" s="203" t="str">
        <f t="shared" si="4"/>
        <v>7:00</v>
      </c>
      <c r="L30" s="22">
        <f t="shared" si="2"/>
        <v>1</v>
      </c>
    </row>
    <row r="31" spans="1:12" ht="18" customHeight="1" thickBot="1">
      <c r="A31" s="195">
        <f t="shared" si="5"/>
        <v>45835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7</v>
      </c>
      <c r="K31" s="209" t="str">
        <f t="shared" si="4"/>
        <v>7:00</v>
      </c>
      <c r="L31" s="22">
        <f t="shared" si="2"/>
        <v>1</v>
      </c>
    </row>
    <row r="32" spans="1:12" s="42" customFormat="1" ht="15" customHeight="1" thickTop="1">
      <c r="A32" s="131">
        <f t="shared" si="5"/>
        <v>45836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7</v>
      </c>
      <c r="K32" s="136" t="str">
        <f t="shared" si="4"/>
        <v>7:00</v>
      </c>
      <c r="L32" s="43">
        <f t="shared" si="2"/>
        <v>0</v>
      </c>
    </row>
    <row r="33" spans="1:12" s="42" customFormat="1" ht="15" customHeight="1" thickBot="1">
      <c r="A33" s="93">
        <f t="shared" si="5"/>
        <v>45837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7</v>
      </c>
      <c r="K33" s="100" t="str">
        <f t="shared" si="4"/>
        <v>7:00</v>
      </c>
      <c r="L33" s="43">
        <f t="shared" si="2"/>
        <v>0</v>
      </c>
    </row>
    <row r="34" spans="1:12" ht="18" customHeight="1" thickTop="1">
      <c r="A34" s="210">
        <f t="shared" si="5"/>
        <v>45838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7</v>
      </c>
      <c r="K34" s="212" t="str">
        <f t="shared" si="4"/>
        <v>7:00</v>
      </c>
      <c r="L34" s="22">
        <f t="shared" si="2"/>
        <v>1</v>
      </c>
    </row>
    <row r="35" spans="1:12" ht="18" customHeight="1">
      <c r="A35" s="194">
        <f t="shared" si="5"/>
        <v>45839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7</v>
      </c>
      <c r="K35" s="203" t="str">
        <f t="shared" si="4"/>
        <v>7:00</v>
      </c>
      <c r="L35" s="22">
        <f t="shared" si="2"/>
        <v>1</v>
      </c>
    </row>
    <row r="36" spans="1:12" ht="18" customHeight="1">
      <c r="A36" s="194">
        <f t="shared" si="5"/>
        <v>45840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7</v>
      </c>
      <c r="K36" s="203" t="str">
        <f t="shared" si="4"/>
        <v>7:00</v>
      </c>
      <c r="L36" s="22">
        <f t="shared" si="2"/>
        <v>1</v>
      </c>
    </row>
    <row r="37" spans="1:12" ht="18" customHeight="1">
      <c r="A37" s="194">
        <f t="shared" si="5"/>
        <v>45841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7</v>
      </c>
      <c r="K37" s="203" t="str">
        <f t="shared" si="4"/>
        <v>7:00</v>
      </c>
      <c r="L37" s="22">
        <f t="shared" si="2"/>
        <v>1</v>
      </c>
    </row>
    <row r="38" spans="1:12" ht="18" customHeight="1" thickBot="1">
      <c r="A38" s="213">
        <f t="shared" si="5"/>
        <v>45842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7</v>
      </c>
      <c r="K38" s="216" t="str">
        <f t="shared" si="4"/>
        <v>7:00</v>
      </c>
      <c r="L38" s="22">
        <f t="shared" si="2"/>
        <v>1</v>
      </c>
    </row>
    <row r="39" spans="1:12" ht="15" customHeight="1" thickTop="1">
      <c r="A39" s="123">
        <f t="shared" si="5"/>
        <v>45843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7</v>
      </c>
      <c r="K39" s="81" t="str">
        <f t="shared" si="4"/>
        <v>7:00</v>
      </c>
      <c r="L39" s="22">
        <f t="shared" si="2"/>
        <v>0</v>
      </c>
    </row>
    <row r="40" spans="1:12" ht="15" customHeight="1" thickBot="1">
      <c r="A40" s="79">
        <f t="shared" si="5"/>
        <v>45844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7</v>
      </c>
      <c r="K40" s="84" t="str">
        <f t="shared" si="4"/>
        <v>7:00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7:00</v>
      </c>
      <c r="H43" s="104"/>
      <c r="I43" s="104"/>
      <c r="J43" s="173">
        <f>J40</f>
        <v>7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133:00</v>
      </c>
      <c r="H44" s="104"/>
      <c r="I44" s="104" t="str">
        <f>IF(J44&lt;0,"Debit",IF(J44=0,"","Credit"))</f>
        <v>Debit</v>
      </c>
      <c r="J44" s="173">
        <f>J43-J42</f>
        <v>-133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(6)'!G46</f>
        <v>770:00</v>
      </c>
      <c r="H45" s="122"/>
      <c r="I45" s="175" t="str">
        <f>'Flexi Timesheet (6)'!I46</f>
        <v>Debit</v>
      </c>
      <c r="J45" s="117">
        <f>IF(I45="Debit",0-(LEFT(G45,FIND(":",G45)-1)+RIGHT(G45,2)/60),LEFT(G45,FIND(":",G45)-1)+RIGHT(G45,2)/60)</f>
        <v>-770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903:00</v>
      </c>
      <c r="H46" s="104"/>
      <c r="I46" s="104" t="str">
        <f>IF(J46&lt;0,"Debit",IF(J46=0,"","Credit"))</f>
        <v>Debit</v>
      </c>
      <c r="J46" s="173">
        <f>J44+J45</f>
        <v>-903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time" allowBlank="1" showInputMessage="1" showErrorMessage="1" error="Time is outside range: 07:00 to 22:00" prompt="Enter time in 24 hour format between 07:00 and 22:00" sqref="B13:B40" xr:uid="{00000000-0002-0000-0700-000000000000}">
      <formula1>0.291666666666667</formula1>
      <formula2>0.916666666666667</formula2>
    </dataValidation>
    <dataValidation type="time" allowBlank="1" showInputMessage="1" showErrorMessage="1" error="Time is outside range 07:00 to 22:00" prompt="Enter time in 24 hour format between 07:00 and 22:00" sqref="C13:C40" xr:uid="{00000000-0002-0000-0700-000001000000}">
      <formula1>0.291666666666667</formula1>
      <formula2>0.916666666666667</formula2>
    </dataValidation>
    <dataValidation type="list" allowBlank="1" showInputMessage="1" showErrorMessage="1" error="Only comments on list are permitted" prompt="Select Comments from list" sqref="E13:E40" xr:uid="{00000000-0002-0000-0700-000002000000}">
      <formula1>$A$58:$A$90</formula1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E11:E29 C8:E10 A13 E31:E41" unlockedFormula="1"/>
  </ignoredError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01"/>
  <sheetViews>
    <sheetView zoomScaleNormal="100" workbookViewId="0">
      <selection activeCell="C8" sqref="C8:E8"/>
    </sheetView>
  </sheetViews>
  <sheetFormatPr defaultRowHeight="12.75"/>
  <cols>
    <col min="1" max="1" width="12.85546875" style="1" customWidth="1"/>
    <col min="2" max="2" width="9.42578125" customWidth="1"/>
    <col min="3" max="3" width="10" customWidth="1"/>
    <col min="4" max="4" width="9.7109375" customWidth="1"/>
    <col min="5" max="5" width="25.42578125" customWidth="1"/>
    <col min="6" max="6" width="5" style="20" customWidth="1"/>
    <col min="7" max="7" width="8.5703125" bestFit="1" customWidth="1"/>
    <col min="8" max="8" width="15.7109375" hidden="1" customWidth="1"/>
    <col min="9" max="9" width="15.140625" customWidth="1"/>
    <col min="10" max="10" width="13.7109375" hidden="1" customWidth="1"/>
    <col min="11" max="11" width="15.140625" customWidth="1"/>
  </cols>
  <sheetData>
    <row r="1" spans="1:12" ht="23.25">
      <c r="A1" s="102"/>
      <c r="B1" s="103"/>
      <c r="C1" s="104"/>
      <c r="D1" s="104"/>
      <c r="E1" s="105"/>
      <c r="F1" s="106"/>
      <c r="G1" s="104"/>
      <c r="H1" s="104"/>
      <c r="I1" s="104"/>
      <c r="J1" s="104"/>
      <c r="K1" s="107" t="s">
        <v>11</v>
      </c>
    </row>
    <row r="2" spans="1:12" ht="30">
      <c r="A2" s="102"/>
      <c r="B2" s="103"/>
      <c r="C2" s="104"/>
      <c r="D2" s="104"/>
      <c r="E2" s="108"/>
      <c r="F2" s="109"/>
      <c r="G2" s="104"/>
      <c r="H2" s="104"/>
      <c r="I2" s="104"/>
      <c r="J2" s="104"/>
      <c r="K2" s="110" t="s">
        <v>12</v>
      </c>
    </row>
    <row r="3" spans="1:12" ht="2.25" customHeight="1">
      <c r="A3" s="102"/>
      <c r="B3" s="103"/>
      <c r="C3" s="104"/>
      <c r="D3" s="104"/>
      <c r="E3" s="108"/>
      <c r="F3" s="109"/>
      <c r="G3" s="104"/>
      <c r="H3" s="104"/>
      <c r="I3" s="104"/>
      <c r="J3" s="104"/>
      <c r="K3" s="110"/>
    </row>
    <row r="4" spans="1:12" ht="3" customHeight="1">
      <c r="A4" s="102"/>
      <c r="B4" s="103"/>
      <c r="C4" s="104"/>
      <c r="D4" s="104"/>
      <c r="E4" s="108"/>
      <c r="F4" s="109"/>
      <c r="G4" s="104"/>
      <c r="H4" s="104"/>
      <c r="I4" s="104"/>
      <c r="J4" s="104"/>
      <c r="K4" s="110"/>
    </row>
    <row r="5" spans="1:12" ht="1.5" customHeight="1">
      <c r="A5" s="102"/>
      <c r="B5" s="111"/>
      <c r="C5" s="104"/>
      <c r="D5" s="112"/>
      <c r="E5" s="108"/>
      <c r="F5" s="109"/>
      <c r="G5" s="104"/>
      <c r="H5" s="104"/>
      <c r="I5" s="104"/>
      <c r="J5" s="104"/>
      <c r="K5" s="104"/>
    </row>
    <row r="6" spans="1:12" ht="31.5" customHeight="1">
      <c r="A6" s="102"/>
      <c r="B6" s="113"/>
      <c r="C6" s="104"/>
      <c r="D6" s="112"/>
      <c r="E6" s="108"/>
      <c r="F6" s="109"/>
      <c r="G6" s="104"/>
      <c r="H6" s="104"/>
      <c r="I6" s="104"/>
      <c r="J6" s="104"/>
      <c r="K6" s="104"/>
    </row>
    <row r="7" spans="1:12" ht="31.5" customHeight="1">
      <c r="A7" s="114"/>
      <c r="B7" s="104"/>
      <c r="C7" s="104"/>
      <c r="D7" s="104"/>
      <c r="E7" s="108"/>
      <c r="F7" s="109"/>
      <c r="G7" s="104"/>
      <c r="H7" s="104"/>
      <c r="I7" s="104"/>
      <c r="J7" s="104"/>
      <c r="K7" s="104"/>
    </row>
    <row r="8" spans="1:12" ht="15.75" customHeight="1">
      <c r="A8" s="114"/>
      <c r="B8" s="115" t="s">
        <v>13</v>
      </c>
      <c r="C8" s="239">
        <f>'Flexi Timesheet (1)'!C8:E8</f>
        <v>0</v>
      </c>
      <c r="D8" s="239"/>
      <c r="E8" s="239"/>
      <c r="F8" s="116"/>
      <c r="G8" s="104"/>
      <c r="H8" s="104"/>
      <c r="I8" s="104"/>
      <c r="J8" s="104"/>
      <c r="K8" s="104"/>
    </row>
    <row r="9" spans="1:12" ht="15.75">
      <c r="A9" s="114"/>
      <c r="B9" s="115" t="s">
        <v>14</v>
      </c>
      <c r="C9" s="239">
        <f>'Flexi Timesheet (1)'!C9:E9</f>
        <v>0</v>
      </c>
      <c r="D9" s="239"/>
      <c r="E9" s="239"/>
      <c r="F9" s="117"/>
      <c r="G9" s="118"/>
      <c r="H9" s="104"/>
      <c r="I9" s="118" t="s">
        <v>15</v>
      </c>
      <c r="J9" s="116">
        <f>HOUR(K9)+MINUTE(K9)/60</f>
        <v>7</v>
      </c>
      <c r="K9" s="67">
        <v>0.29166666666666669</v>
      </c>
    </row>
    <row r="10" spans="1:12" ht="15.75">
      <c r="A10" s="111"/>
      <c r="B10" s="115" t="s">
        <v>16</v>
      </c>
      <c r="C10" s="119">
        <f>A13</f>
        <v>45845</v>
      </c>
      <c r="D10" s="120" t="str">
        <f>CONCATENATE(" to ",TEXT(C10+27,"dd-mmm-yyyy"))</f>
        <v xml:space="preserve"> to 03-Aug-2025</v>
      </c>
      <c r="E10" s="104"/>
      <c r="F10" s="116"/>
      <c r="G10" s="121"/>
      <c r="H10" s="104"/>
      <c r="I10" s="118" t="s">
        <v>17</v>
      </c>
      <c r="J10" s="104"/>
      <c r="K10" s="68">
        <v>5</v>
      </c>
    </row>
    <row r="11" spans="1:12" ht="15" customHeight="1" thickBot="1">
      <c r="A11" s="111"/>
      <c r="B11" s="104"/>
      <c r="C11" s="104"/>
      <c r="D11" s="104"/>
      <c r="E11" s="122" t="str">
        <f>IF(ISERROR(VLOOKUP($A11,Holidays,2,FALSE)),"",VLOOKUP($A11,Holidays,2,0))</f>
        <v/>
      </c>
      <c r="F11" s="117"/>
      <c r="G11" s="118"/>
      <c r="H11" s="104"/>
      <c r="I11" s="118" t="s">
        <v>18</v>
      </c>
      <c r="J11" s="104"/>
      <c r="K11" s="69" t="s">
        <v>19</v>
      </c>
    </row>
    <row r="12" spans="1:12" ht="30" customHeight="1" thickTop="1" thickBot="1">
      <c r="A12" s="217" t="s">
        <v>20</v>
      </c>
      <c r="B12" s="218" t="s">
        <v>21</v>
      </c>
      <c r="C12" s="218" t="s">
        <v>22</v>
      </c>
      <c r="D12" s="218" t="s">
        <v>23</v>
      </c>
      <c r="E12" s="218" t="s">
        <v>24</v>
      </c>
      <c r="F12" s="219" t="s">
        <v>25</v>
      </c>
      <c r="G12" s="218" t="s">
        <v>26</v>
      </c>
      <c r="H12" s="220" t="s">
        <v>27</v>
      </c>
      <c r="I12" s="218" t="s">
        <v>28</v>
      </c>
      <c r="J12" s="220" t="s">
        <v>29</v>
      </c>
      <c r="K12" s="221" t="s">
        <v>30</v>
      </c>
    </row>
    <row r="13" spans="1:12" ht="18" customHeight="1" thickTop="1">
      <c r="A13" s="193">
        <f>'Flexi Timesheet (7)'!A40+1</f>
        <v>45845</v>
      </c>
      <c r="B13" s="44"/>
      <c r="C13" s="44"/>
      <c r="D13" s="44"/>
      <c r="E13" s="45" t="str">
        <f t="shared" ref="E13:E40" si="0">IF(ISERROR(VLOOKUP($A13,Holidays,2,FALSE)),"",VLOOKUP($A13,Holidays,2,0))</f>
        <v/>
      </c>
      <c r="F13" s="196">
        <v>1</v>
      </c>
      <c r="G13" s="197" t="str">
        <f>IF(ISERROR(VLOOKUP($E13,HolidayType,2,FALSE)),IF(OR(ISBLANK(B13),ISBLANK(C13),ISBLANK(D13)),"0:00",C13-(B13+D13)),IF(OR(ISBLANK(B13),ISBLANK(C13),ISBLANK(D13)),IF(VLOOKUP($E13,HolidayType,2,FALSE),IF(VLOOKUP($A13,Holidays,4,FALSE),$K$9,"0:00"),$K$9),IF(C13-(B13+D13)&gt;$K$9,C13-(B13+D13),IF(VLOOKUP($E13,HolidayType,2,FALSE),IF(VLOOKUP($A13,Holidays,4,FALSE),$K$9,C13-(B13+D13)),$K$9))))</f>
        <v>0:00</v>
      </c>
      <c r="H13" s="198">
        <f t="shared" ref="H13:H40" si="1">((HOUR(G13)+MINUTE(G13)/60))*F13</f>
        <v>0</v>
      </c>
      <c r="I13" s="199" t="str">
        <f>CONCATENATE(TRUNC(INT(H13)),":",TEXT((H13-TRUNC(INT(H13)))*60,"00"))</f>
        <v>0:00</v>
      </c>
      <c r="J13" s="198">
        <f>H13</f>
        <v>0</v>
      </c>
      <c r="K13" s="200" t="str">
        <f>CONCATENATE(TRUNC(INT(J13)),":",TEXT((J13-TRUNC(INT(J13)))*60,"00"))</f>
        <v>0:00</v>
      </c>
      <c r="L13" s="22">
        <f t="shared" ref="L13:L40" si="2">IF(WEEKDAY(A13,2)&lt;6,IF(F13&lt;&gt;0,1,0),0)</f>
        <v>1</v>
      </c>
    </row>
    <row r="14" spans="1:12" ht="18" customHeight="1">
      <c r="A14" s="194">
        <f>A13+1</f>
        <v>45846</v>
      </c>
      <c r="B14" s="46"/>
      <c r="C14" s="46"/>
      <c r="D14" s="46"/>
      <c r="E14" s="45" t="str">
        <f t="shared" si="0"/>
        <v/>
      </c>
      <c r="F14" s="196">
        <v>1</v>
      </c>
      <c r="G14" s="197" t="str">
        <f>IF(ISERROR(VLOOKUP($E14,HolidayType,2,FALSE)),IF(OR(ISBLANK(B14),ISBLANK(C14),ISBLANK(D14)),"0:00",C14-(B14+D14)),IF(OR(ISBLANK(B14),ISBLANK(C14),ISBLANK(D14)),IF(VLOOKUP($E14,HolidayType,2,FALSE),IF(VLOOKUP($A14,Holidays,4,FALSE),$K$9,"0:00"),$K$9),IF(C14-(B14+D14)&gt;$K$9,C14-(B14+D14),IF(VLOOKUP($E14,HolidayType,2,FALSE),IF(VLOOKUP($A14,Holidays,4,FALSE),$K$9,C14-(B14+D14)),$K$9))))</f>
        <v>0:00</v>
      </c>
      <c r="H14" s="201">
        <f t="shared" si="1"/>
        <v>0</v>
      </c>
      <c r="I14" s="202" t="str">
        <f t="shared" ref="I14:I40" si="3">CONCATENATE(TRUNC(INT(H14)),":",TEXT((H14-TRUNC(INT(H14)))*60,"00"))</f>
        <v>0:00</v>
      </c>
      <c r="J14" s="201">
        <f>J13+H14</f>
        <v>0</v>
      </c>
      <c r="K14" s="203" t="str">
        <f t="shared" ref="K14:K40" si="4">CONCATENATE(TRUNC(INT(J14)),":",TEXT((J14-TRUNC(INT(J14)))*60,"00"))</f>
        <v>0:00</v>
      </c>
      <c r="L14" s="22">
        <f t="shared" si="2"/>
        <v>1</v>
      </c>
    </row>
    <row r="15" spans="1:12" ht="18" customHeight="1">
      <c r="A15" s="194">
        <f t="shared" ref="A15:A40" si="5">A14+1</f>
        <v>45847</v>
      </c>
      <c r="B15" s="46"/>
      <c r="C15" s="46"/>
      <c r="D15" s="46"/>
      <c r="E15" s="45" t="str">
        <f t="shared" si="0"/>
        <v/>
      </c>
      <c r="F15" s="196">
        <v>1</v>
      </c>
      <c r="G15" s="197" t="str">
        <f t="shared" ref="G15:G40" si="6">IF(ISERROR(VLOOKUP($E15,HolidayType,2,FALSE)),IF(OR(ISBLANK(B15),ISBLANK(C15),ISBLANK(D15)),"0:00",C15-(B15+D15)),IF(OR(ISBLANK(B15),ISBLANK(C15),ISBLANK(D15)),IF(VLOOKUP($E15,HolidayType,2,FALSE),IF(VLOOKUP($A15,Holidays,4,FALSE),$K$9,"0:00"),$K$9),IF(C15-(B15+D15)&gt;$K$9,C15-(B15+D15),IF(VLOOKUP($E15,HolidayType,2,FALSE),IF(VLOOKUP($A15,Holidays,4,FALSE),$K$9,C15-(B15+D15)),$K$9))))</f>
        <v>0:00</v>
      </c>
      <c r="H15" s="201">
        <f t="shared" si="1"/>
        <v>0</v>
      </c>
      <c r="I15" s="204" t="str">
        <f t="shared" si="3"/>
        <v>0:00</v>
      </c>
      <c r="J15" s="201">
        <f>J14+H15</f>
        <v>0</v>
      </c>
      <c r="K15" s="203" t="str">
        <f t="shared" si="4"/>
        <v>0:00</v>
      </c>
      <c r="L15" s="22">
        <f t="shared" si="2"/>
        <v>1</v>
      </c>
    </row>
    <row r="16" spans="1:12" ht="18" customHeight="1">
      <c r="A16" s="194">
        <f t="shared" si="5"/>
        <v>45848</v>
      </c>
      <c r="B16" s="46"/>
      <c r="C16" s="46"/>
      <c r="D16" s="46"/>
      <c r="E16" s="45" t="str">
        <f t="shared" si="0"/>
        <v/>
      </c>
      <c r="F16" s="196">
        <v>1</v>
      </c>
      <c r="G16" s="197" t="str">
        <f t="shared" si="6"/>
        <v>0:00</v>
      </c>
      <c r="H16" s="201">
        <f t="shared" si="1"/>
        <v>0</v>
      </c>
      <c r="I16" s="202" t="str">
        <f t="shared" si="3"/>
        <v>0:00</v>
      </c>
      <c r="J16" s="201">
        <f t="shared" ref="J16:J38" si="7">J15+H16</f>
        <v>0</v>
      </c>
      <c r="K16" s="203" t="str">
        <f t="shared" si="4"/>
        <v>0:00</v>
      </c>
      <c r="L16" s="22">
        <f t="shared" si="2"/>
        <v>1</v>
      </c>
    </row>
    <row r="17" spans="1:12" ht="18" customHeight="1" thickBot="1">
      <c r="A17" s="195">
        <f t="shared" si="5"/>
        <v>45849</v>
      </c>
      <c r="B17" s="46"/>
      <c r="C17" s="46"/>
      <c r="D17" s="46"/>
      <c r="E17" s="45" t="str">
        <f t="shared" si="0"/>
        <v/>
      </c>
      <c r="F17" s="205">
        <v>1</v>
      </c>
      <c r="G17" s="206" t="str">
        <f t="shared" si="6"/>
        <v>0:00</v>
      </c>
      <c r="H17" s="207">
        <f t="shared" si="1"/>
        <v>0</v>
      </c>
      <c r="I17" s="208" t="str">
        <f t="shared" si="3"/>
        <v>0:00</v>
      </c>
      <c r="J17" s="207">
        <f t="shared" si="7"/>
        <v>0</v>
      </c>
      <c r="K17" s="209" t="str">
        <f t="shared" si="4"/>
        <v>0:00</v>
      </c>
      <c r="L17" s="22">
        <f t="shared" si="2"/>
        <v>1</v>
      </c>
    </row>
    <row r="18" spans="1:12" ht="15" customHeight="1" thickTop="1">
      <c r="A18" s="165">
        <f t="shared" si="5"/>
        <v>45850</v>
      </c>
      <c r="B18" s="139"/>
      <c r="C18" s="139"/>
      <c r="D18" s="139"/>
      <c r="E18" s="124" t="str">
        <f t="shared" si="0"/>
        <v/>
      </c>
      <c r="F18" s="140">
        <v>1.5</v>
      </c>
      <c r="G18" s="126" t="str">
        <f t="shared" si="6"/>
        <v>0:00</v>
      </c>
      <c r="H18" s="166">
        <f t="shared" si="1"/>
        <v>0</v>
      </c>
      <c r="I18" s="167" t="str">
        <f t="shared" si="3"/>
        <v>0:00</v>
      </c>
      <c r="J18" s="166">
        <f>J17+H18</f>
        <v>0</v>
      </c>
      <c r="K18" s="168" t="str">
        <f t="shared" si="4"/>
        <v>0:00</v>
      </c>
      <c r="L18" s="22">
        <f t="shared" si="2"/>
        <v>0</v>
      </c>
    </row>
    <row r="19" spans="1:12" ht="15" customHeight="1" thickBot="1">
      <c r="A19" s="79">
        <f t="shared" si="5"/>
        <v>45851</v>
      </c>
      <c r="B19" s="141"/>
      <c r="C19" s="141"/>
      <c r="D19" s="141"/>
      <c r="E19" s="128" t="str">
        <f t="shared" si="0"/>
        <v/>
      </c>
      <c r="F19" s="142">
        <v>2</v>
      </c>
      <c r="G19" s="130" t="str">
        <f t="shared" si="6"/>
        <v>0:00</v>
      </c>
      <c r="H19" s="82">
        <f t="shared" si="1"/>
        <v>0</v>
      </c>
      <c r="I19" s="83" t="str">
        <f t="shared" si="3"/>
        <v>0:00</v>
      </c>
      <c r="J19" s="82">
        <f>J18+H19</f>
        <v>0</v>
      </c>
      <c r="K19" s="84" t="str">
        <f t="shared" si="4"/>
        <v>0:00</v>
      </c>
      <c r="L19" s="22">
        <f t="shared" si="2"/>
        <v>0</v>
      </c>
    </row>
    <row r="20" spans="1:12" ht="18" customHeight="1" thickTop="1">
      <c r="A20" s="210">
        <f t="shared" si="5"/>
        <v>45852</v>
      </c>
      <c r="B20" s="44"/>
      <c r="C20" s="44"/>
      <c r="D20" s="44"/>
      <c r="E20" s="45" t="str">
        <f t="shared" si="0"/>
        <v/>
      </c>
      <c r="F20" s="196">
        <v>1</v>
      </c>
      <c r="G20" s="197" t="str">
        <f t="shared" si="6"/>
        <v>0:00</v>
      </c>
      <c r="H20" s="211">
        <f t="shared" si="1"/>
        <v>0</v>
      </c>
      <c r="I20" s="204" t="str">
        <f t="shared" si="3"/>
        <v>0:00</v>
      </c>
      <c r="J20" s="211">
        <f>J19+H20</f>
        <v>0</v>
      </c>
      <c r="K20" s="212" t="str">
        <f t="shared" si="4"/>
        <v>0:00</v>
      </c>
      <c r="L20" s="22">
        <f t="shared" si="2"/>
        <v>1</v>
      </c>
    </row>
    <row r="21" spans="1:12" ht="18" customHeight="1">
      <c r="A21" s="194">
        <f t="shared" si="5"/>
        <v>45853</v>
      </c>
      <c r="B21" s="46"/>
      <c r="C21" s="46"/>
      <c r="D21" s="46"/>
      <c r="E21" s="45" t="str">
        <f t="shared" si="0"/>
        <v/>
      </c>
      <c r="F21" s="196">
        <v>1</v>
      </c>
      <c r="G21" s="197" t="str">
        <f t="shared" si="6"/>
        <v>0:00</v>
      </c>
      <c r="H21" s="201">
        <f t="shared" si="1"/>
        <v>0</v>
      </c>
      <c r="I21" s="202" t="str">
        <f t="shared" si="3"/>
        <v>0:00</v>
      </c>
      <c r="J21" s="201">
        <f t="shared" si="7"/>
        <v>0</v>
      </c>
      <c r="K21" s="203" t="str">
        <f t="shared" si="4"/>
        <v>0:00</v>
      </c>
      <c r="L21" s="22">
        <f t="shared" si="2"/>
        <v>1</v>
      </c>
    </row>
    <row r="22" spans="1:12" ht="18" customHeight="1">
      <c r="A22" s="194">
        <f t="shared" si="5"/>
        <v>45854</v>
      </c>
      <c r="B22" s="46"/>
      <c r="C22" s="46"/>
      <c r="D22" s="46"/>
      <c r="E22" s="45" t="str">
        <f t="shared" si="0"/>
        <v/>
      </c>
      <c r="F22" s="196">
        <v>1</v>
      </c>
      <c r="G22" s="197" t="str">
        <f t="shared" si="6"/>
        <v>0:00</v>
      </c>
      <c r="H22" s="201">
        <f t="shared" si="1"/>
        <v>0</v>
      </c>
      <c r="I22" s="202" t="str">
        <f t="shared" si="3"/>
        <v>0:00</v>
      </c>
      <c r="J22" s="201">
        <f t="shared" si="7"/>
        <v>0</v>
      </c>
      <c r="K22" s="203" t="str">
        <f t="shared" si="4"/>
        <v>0:00</v>
      </c>
      <c r="L22" s="22">
        <f t="shared" si="2"/>
        <v>1</v>
      </c>
    </row>
    <row r="23" spans="1:12" ht="18" customHeight="1">
      <c r="A23" s="194">
        <f t="shared" si="5"/>
        <v>45855</v>
      </c>
      <c r="B23" s="46"/>
      <c r="C23" s="46"/>
      <c r="D23" s="46"/>
      <c r="E23" s="45" t="str">
        <f t="shared" si="0"/>
        <v/>
      </c>
      <c r="F23" s="196">
        <v>1</v>
      </c>
      <c r="G23" s="197" t="str">
        <f t="shared" si="6"/>
        <v>0:00</v>
      </c>
      <c r="H23" s="201">
        <f t="shared" si="1"/>
        <v>0</v>
      </c>
      <c r="I23" s="202" t="str">
        <f t="shared" si="3"/>
        <v>0:00</v>
      </c>
      <c r="J23" s="201">
        <f t="shared" si="7"/>
        <v>0</v>
      </c>
      <c r="K23" s="203" t="str">
        <f t="shared" si="4"/>
        <v>0:00</v>
      </c>
      <c r="L23" s="22">
        <f t="shared" si="2"/>
        <v>1</v>
      </c>
    </row>
    <row r="24" spans="1:12" ht="18" customHeight="1" thickBot="1">
      <c r="A24" s="195">
        <f t="shared" si="5"/>
        <v>45856</v>
      </c>
      <c r="B24" s="46"/>
      <c r="C24" s="46"/>
      <c r="D24" s="46"/>
      <c r="E24" s="47" t="str">
        <f t="shared" si="0"/>
        <v/>
      </c>
      <c r="F24" s="205">
        <v>1</v>
      </c>
      <c r="G24" s="206" t="str">
        <f t="shared" si="6"/>
        <v>0:00</v>
      </c>
      <c r="H24" s="207">
        <f t="shared" si="1"/>
        <v>0</v>
      </c>
      <c r="I24" s="208" t="str">
        <f t="shared" si="3"/>
        <v>0:00</v>
      </c>
      <c r="J24" s="207">
        <f t="shared" si="7"/>
        <v>0</v>
      </c>
      <c r="K24" s="209" t="str">
        <f t="shared" si="4"/>
        <v>0:00</v>
      </c>
      <c r="L24" s="22">
        <f t="shared" si="2"/>
        <v>1</v>
      </c>
    </row>
    <row r="25" spans="1:12" ht="15" customHeight="1" thickTop="1">
      <c r="A25" s="123">
        <f t="shared" si="5"/>
        <v>45857</v>
      </c>
      <c r="B25" s="139"/>
      <c r="C25" s="139"/>
      <c r="D25" s="169"/>
      <c r="E25" s="124" t="str">
        <f t="shared" si="0"/>
        <v/>
      </c>
      <c r="F25" s="125">
        <v>1.5</v>
      </c>
      <c r="G25" s="126" t="str">
        <f t="shared" si="6"/>
        <v>0:00</v>
      </c>
      <c r="H25" s="80">
        <f t="shared" si="1"/>
        <v>0</v>
      </c>
      <c r="I25" s="127" t="str">
        <f t="shared" si="3"/>
        <v>0:00</v>
      </c>
      <c r="J25" s="80">
        <f>J24+H25</f>
        <v>0</v>
      </c>
      <c r="K25" s="81" t="str">
        <f t="shared" si="4"/>
        <v>0:00</v>
      </c>
      <c r="L25" s="22">
        <f t="shared" si="2"/>
        <v>0</v>
      </c>
    </row>
    <row r="26" spans="1:12" ht="15" customHeight="1" thickBot="1">
      <c r="A26" s="79">
        <f t="shared" si="5"/>
        <v>45858</v>
      </c>
      <c r="B26" s="141"/>
      <c r="C26" s="141"/>
      <c r="D26" s="170"/>
      <c r="E26" s="128" t="str">
        <f t="shared" si="0"/>
        <v/>
      </c>
      <c r="F26" s="129">
        <v>2</v>
      </c>
      <c r="G26" s="130" t="str">
        <f t="shared" si="6"/>
        <v>0:00</v>
      </c>
      <c r="H26" s="82">
        <f t="shared" si="1"/>
        <v>0</v>
      </c>
      <c r="I26" s="83" t="str">
        <f t="shared" si="3"/>
        <v>0:00</v>
      </c>
      <c r="J26" s="82">
        <f>J25+H26</f>
        <v>0</v>
      </c>
      <c r="K26" s="84" t="str">
        <f t="shared" si="4"/>
        <v>0:00</v>
      </c>
      <c r="L26" s="22">
        <f t="shared" si="2"/>
        <v>0</v>
      </c>
    </row>
    <row r="27" spans="1:12" ht="18" customHeight="1" thickTop="1">
      <c r="A27" s="210">
        <f t="shared" si="5"/>
        <v>45859</v>
      </c>
      <c r="B27" s="44"/>
      <c r="C27" s="44"/>
      <c r="D27" s="44"/>
      <c r="E27" s="45" t="str">
        <f t="shared" si="0"/>
        <v/>
      </c>
      <c r="F27" s="196">
        <v>1</v>
      </c>
      <c r="G27" s="197" t="str">
        <f t="shared" si="6"/>
        <v>0:00</v>
      </c>
      <c r="H27" s="211">
        <f t="shared" si="1"/>
        <v>0</v>
      </c>
      <c r="I27" s="204" t="str">
        <f t="shared" si="3"/>
        <v>0:00</v>
      </c>
      <c r="J27" s="211">
        <f>J26+H27</f>
        <v>0</v>
      </c>
      <c r="K27" s="212" t="str">
        <f t="shared" si="4"/>
        <v>0:00</v>
      </c>
      <c r="L27" s="22">
        <f t="shared" si="2"/>
        <v>1</v>
      </c>
    </row>
    <row r="28" spans="1:12" ht="18" customHeight="1">
      <c r="A28" s="194">
        <f t="shared" si="5"/>
        <v>45860</v>
      </c>
      <c r="B28" s="46"/>
      <c r="C28" s="46"/>
      <c r="D28" s="46"/>
      <c r="E28" s="45" t="str">
        <f t="shared" si="0"/>
        <v/>
      </c>
      <c r="F28" s="196">
        <v>1</v>
      </c>
      <c r="G28" s="197" t="str">
        <f t="shared" si="6"/>
        <v>0:00</v>
      </c>
      <c r="H28" s="201">
        <f t="shared" si="1"/>
        <v>0</v>
      </c>
      <c r="I28" s="202" t="str">
        <f t="shared" si="3"/>
        <v>0:00</v>
      </c>
      <c r="J28" s="201">
        <f t="shared" si="7"/>
        <v>0</v>
      </c>
      <c r="K28" s="203" t="str">
        <f t="shared" si="4"/>
        <v>0:00</v>
      </c>
      <c r="L28" s="22">
        <f t="shared" si="2"/>
        <v>1</v>
      </c>
    </row>
    <row r="29" spans="1:12" ht="18" customHeight="1">
      <c r="A29" s="194">
        <f t="shared" si="5"/>
        <v>45861</v>
      </c>
      <c r="B29" s="46"/>
      <c r="C29" s="46"/>
      <c r="D29" s="46"/>
      <c r="E29" s="45" t="str">
        <f t="shared" si="0"/>
        <v/>
      </c>
      <c r="F29" s="196">
        <v>1</v>
      </c>
      <c r="G29" s="197" t="str">
        <f t="shared" si="6"/>
        <v>0:00</v>
      </c>
      <c r="H29" s="201">
        <f t="shared" si="1"/>
        <v>0</v>
      </c>
      <c r="I29" s="202" t="str">
        <f t="shared" si="3"/>
        <v>0:00</v>
      </c>
      <c r="J29" s="201">
        <f t="shared" si="7"/>
        <v>0</v>
      </c>
      <c r="K29" s="203" t="str">
        <f t="shared" si="4"/>
        <v>0:00</v>
      </c>
      <c r="L29" s="22">
        <f t="shared" si="2"/>
        <v>1</v>
      </c>
    </row>
    <row r="30" spans="1:12" ht="18" customHeight="1">
      <c r="A30" s="194">
        <f t="shared" si="5"/>
        <v>45862</v>
      </c>
      <c r="B30" s="46"/>
      <c r="C30" s="46"/>
      <c r="D30" s="46"/>
      <c r="E30" s="45" t="str">
        <f t="shared" si="0"/>
        <v/>
      </c>
      <c r="F30" s="196">
        <v>1</v>
      </c>
      <c r="G30" s="197" t="str">
        <f t="shared" si="6"/>
        <v>0:00</v>
      </c>
      <c r="H30" s="201">
        <f t="shared" si="1"/>
        <v>0</v>
      </c>
      <c r="I30" s="202" t="str">
        <f t="shared" si="3"/>
        <v>0:00</v>
      </c>
      <c r="J30" s="201">
        <f t="shared" si="7"/>
        <v>0</v>
      </c>
      <c r="K30" s="203" t="str">
        <f t="shared" si="4"/>
        <v>0:00</v>
      </c>
      <c r="L30" s="22">
        <f t="shared" si="2"/>
        <v>1</v>
      </c>
    </row>
    <row r="31" spans="1:12" ht="18" customHeight="1" thickBot="1">
      <c r="A31" s="195">
        <f t="shared" si="5"/>
        <v>45863</v>
      </c>
      <c r="B31" s="46"/>
      <c r="C31" s="46"/>
      <c r="D31" s="46"/>
      <c r="E31" s="47" t="str">
        <f t="shared" si="0"/>
        <v/>
      </c>
      <c r="F31" s="205">
        <v>1</v>
      </c>
      <c r="G31" s="206" t="str">
        <f t="shared" si="6"/>
        <v>0:00</v>
      </c>
      <c r="H31" s="207">
        <f t="shared" si="1"/>
        <v>0</v>
      </c>
      <c r="I31" s="208" t="str">
        <f t="shared" si="3"/>
        <v>0:00</v>
      </c>
      <c r="J31" s="207">
        <f t="shared" si="7"/>
        <v>0</v>
      </c>
      <c r="K31" s="209" t="str">
        <f t="shared" si="4"/>
        <v>0:00</v>
      </c>
      <c r="L31" s="22">
        <f t="shared" si="2"/>
        <v>1</v>
      </c>
    </row>
    <row r="32" spans="1:12" s="42" customFormat="1" ht="15" customHeight="1" thickTop="1">
      <c r="A32" s="131">
        <f t="shared" si="5"/>
        <v>45864</v>
      </c>
      <c r="B32" s="86"/>
      <c r="C32" s="86"/>
      <c r="D32" s="132"/>
      <c r="E32" s="124" t="str">
        <f t="shared" si="0"/>
        <v/>
      </c>
      <c r="F32" s="133">
        <v>1.5</v>
      </c>
      <c r="G32" s="89" t="str">
        <f t="shared" si="6"/>
        <v>0:00</v>
      </c>
      <c r="H32" s="134">
        <f t="shared" si="1"/>
        <v>0</v>
      </c>
      <c r="I32" s="135" t="str">
        <f t="shared" si="3"/>
        <v>0:00</v>
      </c>
      <c r="J32" s="134">
        <f>J31+H32</f>
        <v>0</v>
      </c>
      <c r="K32" s="136" t="str">
        <f t="shared" si="4"/>
        <v>0:00</v>
      </c>
      <c r="L32" s="43">
        <f t="shared" si="2"/>
        <v>0</v>
      </c>
    </row>
    <row r="33" spans="1:12" s="42" customFormat="1" ht="15" customHeight="1" thickBot="1">
      <c r="A33" s="93">
        <f t="shared" si="5"/>
        <v>45865</v>
      </c>
      <c r="B33" s="94"/>
      <c r="C33" s="94"/>
      <c r="D33" s="137"/>
      <c r="E33" s="128" t="str">
        <f t="shared" si="0"/>
        <v/>
      </c>
      <c r="F33" s="138">
        <v>2</v>
      </c>
      <c r="G33" s="97" t="str">
        <f t="shared" si="6"/>
        <v>0:00</v>
      </c>
      <c r="H33" s="98">
        <f t="shared" si="1"/>
        <v>0</v>
      </c>
      <c r="I33" s="99" t="str">
        <f t="shared" si="3"/>
        <v>0:00</v>
      </c>
      <c r="J33" s="98">
        <f>J32+H33</f>
        <v>0</v>
      </c>
      <c r="K33" s="100" t="str">
        <f t="shared" si="4"/>
        <v>0:00</v>
      </c>
      <c r="L33" s="43">
        <f t="shared" si="2"/>
        <v>0</v>
      </c>
    </row>
    <row r="34" spans="1:12" ht="18" customHeight="1" thickTop="1">
      <c r="A34" s="210">
        <f t="shared" si="5"/>
        <v>45866</v>
      </c>
      <c r="B34" s="44"/>
      <c r="C34" s="44"/>
      <c r="D34" s="44"/>
      <c r="E34" s="45" t="str">
        <f t="shared" si="0"/>
        <v/>
      </c>
      <c r="F34" s="196">
        <v>1</v>
      </c>
      <c r="G34" s="197" t="str">
        <f t="shared" si="6"/>
        <v>0:00</v>
      </c>
      <c r="H34" s="211">
        <f t="shared" si="1"/>
        <v>0</v>
      </c>
      <c r="I34" s="204" t="str">
        <f t="shared" si="3"/>
        <v>0:00</v>
      </c>
      <c r="J34" s="211">
        <f>J33+H34</f>
        <v>0</v>
      </c>
      <c r="K34" s="212" t="str">
        <f t="shared" si="4"/>
        <v>0:00</v>
      </c>
      <c r="L34" s="22">
        <f t="shared" si="2"/>
        <v>1</v>
      </c>
    </row>
    <row r="35" spans="1:12" ht="18" customHeight="1">
      <c r="A35" s="194">
        <f t="shared" si="5"/>
        <v>45867</v>
      </c>
      <c r="B35" s="46"/>
      <c r="C35" s="46"/>
      <c r="D35" s="46"/>
      <c r="E35" s="45" t="str">
        <f t="shared" si="0"/>
        <v/>
      </c>
      <c r="F35" s="196">
        <v>1</v>
      </c>
      <c r="G35" s="197" t="str">
        <f t="shared" si="6"/>
        <v>0:00</v>
      </c>
      <c r="H35" s="201">
        <f t="shared" si="1"/>
        <v>0</v>
      </c>
      <c r="I35" s="202" t="str">
        <f t="shared" si="3"/>
        <v>0:00</v>
      </c>
      <c r="J35" s="201">
        <f t="shared" si="7"/>
        <v>0</v>
      </c>
      <c r="K35" s="203" t="str">
        <f t="shared" si="4"/>
        <v>0:00</v>
      </c>
      <c r="L35" s="22">
        <f t="shared" si="2"/>
        <v>1</v>
      </c>
    </row>
    <row r="36" spans="1:12" ht="18" customHeight="1">
      <c r="A36" s="194">
        <f t="shared" si="5"/>
        <v>45868</v>
      </c>
      <c r="B36" s="46"/>
      <c r="C36" s="46"/>
      <c r="D36" s="46"/>
      <c r="E36" s="45" t="str">
        <f t="shared" si="0"/>
        <v/>
      </c>
      <c r="F36" s="196">
        <v>1</v>
      </c>
      <c r="G36" s="197" t="str">
        <f t="shared" si="6"/>
        <v>0:00</v>
      </c>
      <c r="H36" s="201">
        <f t="shared" si="1"/>
        <v>0</v>
      </c>
      <c r="I36" s="202" t="str">
        <f t="shared" si="3"/>
        <v>0:00</v>
      </c>
      <c r="J36" s="201">
        <f t="shared" si="7"/>
        <v>0</v>
      </c>
      <c r="K36" s="203" t="str">
        <f t="shared" si="4"/>
        <v>0:00</v>
      </c>
      <c r="L36" s="22">
        <f t="shared" si="2"/>
        <v>1</v>
      </c>
    </row>
    <row r="37" spans="1:12" ht="18" customHeight="1">
      <c r="A37" s="194">
        <f t="shared" si="5"/>
        <v>45869</v>
      </c>
      <c r="B37" s="46"/>
      <c r="C37" s="46"/>
      <c r="D37" s="46"/>
      <c r="E37" s="45" t="str">
        <f t="shared" si="0"/>
        <v/>
      </c>
      <c r="F37" s="196">
        <v>1</v>
      </c>
      <c r="G37" s="197" t="str">
        <f t="shared" si="6"/>
        <v>0:00</v>
      </c>
      <c r="H37" s="201">
        <f t="shared" si="1"/>
        <v>0</v>
      </c>
      <c r="I37" s="202" t="str">
        <f t="shared" si="3"/>
        <v>0:00</v>
      </c>
      <c r="J37" s="201">
        <f t="shared" si="7"/>
        <v>0</v>
      </c>
      <c r="K37" s="203" t="str">
        <f t="shared" si="4"/>
        <v>0:00</v>
      </c>
      <c r="L37" s="22">
        <f t="shared" si="2"/>
        <v>1</v>
      </c>
    </row>
    <row r="38" spans="1:12" ht="18" customHeight="1" thickBot="1">
      <c r="A38" s="194">
        <f t="shared" si="5"/>
        <v>45870</v>
      </c>
      <c r="B38" s="46"/>
      <c r="C38" s="46"/>
      <c r="D38" s="46"/>
      <c r="E38" s="45" t="str">
        <f t="shared" si="0"/>
        <v/>
      </c>
      <c r="F38" s="205">
        <v>1</v>
      </c>
      <c r="G38" s="197" t="str">
        <f t="shared" si="6"/>
        <v>0:00</v>
      </c>
      <c r="H38" s="214">
        <f t="shared" si="1"/>
        <v>0</v>
      </c>
      <c r="I38" s="215" t="str">
        <f t="shared" si="3"/>
        <v>0:00</v>
      </c>
      <c r="J38" s="214">
        <f t="shared" si="7"/>
        <v>0</v>
      </c>
      <c r="K38" s="216" t="str">
        <f t="shared" si="4"/>
        <v>0:00</v>
      </c>
      <c r="L38" s="22">
        <f t="shared" si="2"/>
        <v>1</v>
      </c>
    </row>
    <row r="39" spans="1:12" ht="15" customHeight="1" thickTop="1">
      <c r="A39" s="123">
        <f t="shared" si="5"/>
        <v>45871</v>
      </c>
      <c r="B39" s="139"/>
      <c r="C39" s="139"/>
      <c r="D39" s="139"/>
      <c r="E39" s="124" t="str">
        <f t="shared" si="0"/>
        <v/>
      </c>
      <c r="F39" s="140">
        <v>1.5</v>
      </c>
      <c r="G39" s="126" t="str">
        <f t="shared" si="6"/>
        <v>0:00</v>
      </c>
      <c r="H39" s="80">
        <f t="shared" si="1"/>
        <v>0</v>
      </c>
      <c r="I39" s="127" t="str">
        <f t="shared" si="3"/>
        <v>0:00</v>
      </c>
      <c r="J39" s="80">
        <f>J38+H39</f>
        <v>0</v>
      </c>
      <c r="K39" s="81" t="str">
        <f t="shared" si="4"/>
        <v>0:00</v>
      </c>
      <c r="L39" s="22">
        <f t="shared" si="2"/>
        <v>0</v>
      </c>
    </row>
    <row r="40" spans="1:12" ht="15" customHeight="1" thickBot="1">
      <c r="A40" s="79">
        <f t="shared" si="5"/>
        <v>45872</v>
      </c>
      <c r="B40" s="141"/>
      <c r="C40" s="141"/>
      <c r="D40" s="141"/>
      <c r="E40" s="128" t="str">
        <f t="shared" si="0"/>
        <v/>
      </c>
      <c r="F40" s="142">
        <v>2</v>
      </c>
      <c r="G40" s="130" t="str">
        <f t="shared" si="6"/>
        <v>0:00</v>
      </c>
      <c r="H40" s="82">
        <f t="shared" si="1"/>
        <v>0</v>
      </c>
      <c r="I40" s="83" t="str">
        <f t="shared" si="3"/>
        <v>0:00</v>
      </c>
      <c r="J40" s="82">
        <f>J39+H40</f>
        <v>0</v>
      </c>
      <c r="K40" s="84" t="str">
        <f t="shared" si="4"/>
        <v>0:00</v>
      </c>
      <c r="L40" s="22">
        <f t="shared" si="2"/>
        <v>0</v>
      </c>
    </row>
    <row r="41" spans="1:12" ht="13.5" thickTop="1">
      <c r="A41" s="111"/>
      <c r="B41" s="104"/>
      <c r="C41" s="104"/>
      <c r="D41" s="104"/>
      <c r="E41" s="104"/>
      <c r="F41" s="116"/>
      <c r="G41" s="104"/>
      <c r="H41" s="104"/>
      <c r="I41" s="104"/>
      <c r="J41" s="104"/>
      <c r="K41" s="104"/>
      <c r="L41" s="22">
        <f>SUM(L13:L40)</f>
        <v>20</v>
      </c>
    </row>
    <row r="42" spans="1:12">
      <c r="A42" s="111"/>
      <c r="B42" s="104"/>
      <c r="C42" s="104"/>
      <c r="D42" s="104"/>
      <c r="E42" s="118" t="s">
        <v>32</v>
      </c>
      <c r="F42" s="171"/>
      <c r="G42" s="172" t="str">
        <f>CONCATENATE(TRUNC(INT(ABS(J42))),":",TEXT(ABS(ABS(J42)-TRUNC(INT(ABS(J42))))*60,"00"))</f>
        <v>140:00</v>
      </c>
      <c r="H42" s="104"/>
      <c r="I42" s="104"/>
      <c r="J42" s="104">
        <f>J9*K10*4</f>
        <v>140</v>
      </c>
      <c r="K42" s="104"/>
    </row>
    <row r="43" spans="1:12">
      <c r="A43" s="111"/>
      <c r="B43" s="104"/>
      <c r="C43" s="104"/>
      <c r="D43" s="104"/>
      <c r="E43" s="118" t="s">
        <v>33</v>
      </c>
      <c r="F43" s="171"/>
      <c r="G43" s="172" t="str">
        <f>CONCATENATE(TRUNC(INT(ABS(J43))),":",TEXT(ABS(ABS(J43)-TRUNC(INT(ABS(J43))))*60,"00"))</f>
        <v>0:00</v>
      </c>
      <c r="H43" s="104"/>
      <c r="I43" s="104"/>
      <c r="J43" s="173">
        <f>J40</f>
        <v>0</v>
      </c>
      <c r="K43" s="104"/>
    </row>
    <row r="44" spans="1:12">
      <c r="A44" s="111"/>
      <c r="B44" s="104"/>
      <c r="C44" s="104"/>
      <c r="D44" s="104"/>
      <c r="E44" s="118" t="s">
        <v>34</v>
      </c>
      <c r="F44" s="171"/>
      <c r="G44" s="172" t="str">
        <f>CONCATENATE(TRUNC(INT(ABS(J44))),":",TEXT(ABS(ABS(J44)-TRUNC(INT(ABS(J44))))*60,"00"))</f>
        <v>140:00</v>
      </c>
      <c r="H44" s="104"/>
      <c r="I44" s="104" t="str">
        <f>IF(J44&lt;0,"Debit",IF(J44=0,"","Credit"))</f>
        <v>Debit</v>
      </c>
      <c r="J44" s="173">
        <f>J43-J42</f>
        <v>-140</v>
      </c>
      <c r="K44" s="104"/>
    </row>
    <row r="45" spans="1:12">
      <c r="A45" s="111"/>
      <c r="B45" s="104"/>
      <c r="C45" s="104"/>
      <c r="D45" s="104"/>
      <c r="E45" s="118" t="s">
        <v>35</v>
      </c>
      <c r="F45" s="171"/>
      <c r="G45" s="174" t="str">
        <f>'Flexi Timesheet (7)'!G46</f>
        <v>903:00</v>
      </c>
      <c r="H45" s="122"/>
      <c r="I45" s="175" t="str">
        <f>'Flexi Timesheet (7)'!I46</f>
        <v>Debit</v>
      </c>
      <c r="J45" s="117">
        <f>IF(I45="Debit",0-(LEFT(G45,FIND(":",G45)-1)+RIGHT(G45,2)/60),LEFT(G45,FIND(":",G45)-1)+RIGHT(G45,2)/60)</f>
        <v>-903</v>
      </c>
      <c r="K45" s="122"/>
    </row>
    <row r="46" spans="1:12">
      <c r="A46" s="111"/>
      <c r="B46" s="104"/>
      <c r="C46" s="104"/>
      <c r="D46" s="104"/>
      <c r="E46" s="118" t="s">
        <v>38</v>
      </c>
      <c r="F46" s="171"/>
      <c r="G46" s="172" t="str">
        <f>CONCATENATE(TRUNC(INT(ABS(J46))),":",TEXT(ABS(ABS(J46)-TRUNC(INT(ABS(J46))))*60,"00"))</f>
        <v>1043:00</v>
      </c>
      <c r="H46" s="104"/>
      <c r="I46" s="104" t="str">
        <f>IF(J46&lt;0,"Debit",IF(J46=0,"","Credit"))</f>
        <v>Debit</v>
      </c>
      <c r="J46" s="173">
        <f>J44+J45</f>
        <v>-1043</v>
      </c>
      <c r="K46" s="104"/>
    </row>
    <row r="47" spans="1:12">
      <c r="A47" s="111"/>
      <c r="B47" s="104"/>
      <c r="C47" s="104"/>
      <c r="D47" s="104"/>
      <c r="E47" s="104"/>
      <c r="F47" s="116"/>
      <c r="G47" s="104"/>
      <c r="H47" s="104"/>
      <c r="I47" s="104"/>
      <c r="J47" s="104"/>
      <c r="K47" s="104"/>
    </row>
    <row r="48" spans="1:12">
      <c r="A48" s="111"/>
      <c r="B48" s="104"/>
      <c r="C48" s="104"/>
      <c r="D48" s="104"/>
      <c r="E48" s="118"/>
      <c r="F48" s="171"/>
      <c r="G48" s="176"/>
      <c r="H48" s="122"/>
      <c r="I48" s="122"/>
      <c r="J48" s="177"/>
      <c r="K48" s="122"/>
    </row>
    <row r="49" spans="1:11">
      <c r="A49" s="111"/>
      <c r="B49" s="104"/>
      <c r="C49" s="104"/>
      <c r="D49" s="104"/>
      <c r="E49" s="104"/>
      <c r="F49" s="116"/>
      <c r="G49" s="104"/>
      <c r="H49" s="104"/>
      <c r="I49" s="104"/>
      <c r="J49" s="104"/>
      <c r="K49" s="104"/>
    </row>
    <row r="50" spans="1:11">
      <c r="A50" s="111"/>
      <c r="B50" s="104"/>
      <c r="C50" s="104"/>
      <c r="D50" s="104"/>
      <c r="E50" s="104"/>
      <c r="F50" s="116"/>
      <c r="G50" s="104"/>
      <c r="H50" s="104"/>
      <c r="I50" s="104"/>
      <c r="J50" s="104"/>
      <c r="K50" s="104"/>
    </row>
    <row r="51" spans="1:11" s="40" customFormat="1">
      <c r="A51" s="178" t="s">
        <v>39</v>
      </c>
      <c r="B51" s="248"/>
      <c r="C51" s="249"/>
      <c r="D51" s="122"/>
      <c r="E51" s="179" t="s">
        <v>40</v>
      </c>
      <c r="F51" s="243"/>
      <c r="G51" s="249"/>
      <c r="H51" s="249"/>
      <c r="I51" s="249"/>
      <c r="J51" s="249"/>
      <c r="K51" s="249"/>
    </row>
    <row r="52" spans="1:11">
      <c r="A52" s="111"/>
      <c r="B52" s="244" t="s">
        <v>41</v>
      </c>
      <c r="C52" s="244"/>
      <c r="D52" s="104"/>
      <c r="E52" s="104"/>
      <c r="F52" s="245" t="s">
        <v>42</v>
      </c>
      <c r="G52" s="250"/>
      <c r="H52" s="250"/>
      <c r="I52" s="250"/>
      <c r="J52" s="250"/>
      <c r="K52" s="250"/>
    </row>
    <row r="53" spans="1:11">
      <c r="A53" s="111"/>
      <c r="B53" s="104"/>
      <c r="C53" s="104"/>
      <c r="D53" s="104"/>
      <c r="E53" s="104"/>
      <c r="F53" s="116"/>
      <c r="G53" s="104"/>
      <c r="H53" s="104"/>
      <c r="I53" s="104"/>
      <c r="J53" s="104"/>
      <c r="K53" s="104"/>
    </row>
    <row r="54" spans="1:11">
      <c r="A54" s="180" t="s">
        <v>43</v>
      </c>
      <c r="B54" s="181"/>
      <c r="C54" s="181"/>
      <c r="D54" s="181"/>
      <c r="E54" s="181"/>
      <c r="F54" s="182"/>
      <c r="G54" s="181"/>
      <c r="H54" s="181"/>
      <c r="I54" s="181"/>
      <c r="J54" s="181"/>
      <c r="K54" s="181"/>
    </row>
    <row r="57" spans="1:11">
      <c r="A57" s="183" t="s">
        <v>44</v>
      </c>
      <c r="B57" s="104"/>
      <c r="C57" s="104"/>
    </row>
    <row r="58" spans="1:11">
      <c r="A58" s="184" t="s">
        <v>45</v>
      </c>
      <c r="B58" s="104"/>
      <c r="C58" s="104"/>
      <c r="E58" s="2"/>
      <c r="F58" s="21"/>
    </row>
    <row r="59" spans="1:11">
      <c r="A59" s="185" t="s">
        <v>31</v>
      </c>
      <c r="B59" s="104"/>
      <c r="C59" s="104"/>
      <c r="E59" s="19"/>
      <c r="F59" s="21"/>
    </row>
    <row r="60" spans="1:11">
      <c r="A60" s="175" t="s">
        <v>46</v>
      </c>
      <c r="B60" s="104"/>
      <c r="C60" s="104"/>
      <c r="E60" s="19"/>
      <c r="F60" s="21"/>
    </row>
    <row r="61" spans="1:11">
      <c r="A61" s="185" t="s">
        <v>47</v>
      </c>
      <c r="B61" s="104"/>
      <c r="C61" s="104"/>
      <c r="E61" s="19"/>
      <c r="F61" s="21"/>
    </row>
    <row r="62" spans="1:11">
      <c r="A62" s="185" t="s">
        <v>48</v>
      </c>
      <c r="B62" s="104"/>
      <c r="C62" s="104"/>
      <c r="E62" s="19"/>
      <c r="F62" s="21"/>
    </row>
    <row r="63" spans="1:11">
      <c r="A63" s="185" t="s">
        <v>49</v>
      </c>
      <c r="B63" s="104"/>
      <c r="C63" s="104"/>
      <c r="E63" s="19"/>
      <c r="F63" s="21"/>
    </row>
    <row r="64" spans="1:11">
      <c r="A64" s="175" t="s">
        <v>50</v>
      </c>
      <c r="B64" s="104"/>
      <c r="C64" s="104"/>
      <c r="E64" s="19"/>
      <c r="F64" s="21"/>
    </row>
    <row r="65" spans="1:6">
      <c r="A65" s="184" t="s">
        <v>51</v>
      </c>
      <c r="B65" s="104"/>
      <c r="C65" s="104"/>
      <c r="E65" s="19"/>
      <c r="F65" s="21"/>
    </row>
    <row r="66" spans="1:6">
      <c r="A66" s="184" t="s">
        <v>52</v>
      </c>
      <c r="B66" s="104"/>
      <c r="C66" s="104"/>
      <c r="E66" s="19"/>
      <c r="F66" s="21"/>
    </row>
    <row r="67" spans="1:6">
      <c r="A67" s="184" t="s">
        <v>53</v>
      </c>
      <c r="B67" s="104"/>
      <c r="C67" s="104"/>
    </row>
    <row r="68" spans="1:6">
      <c r="A68" s="186" t="s">
        <v>54</v>
      </c>
      <c r="B68" s="104"/>
      <c r="C68" s="104"/>
      <c r="E68" s="2"/>
    </row>
    <row r="69" spans="1:6">
      <c r="A69" s="187" t="s">
        <v>55</v>
      </c>
      <c r="B69" s="104"/>
      <c r="C69" s="104"/>
    </row>
    <row r="70" spans="1:6">
      <c r="A70" s="187" t="s">
        <v>56</v>
      </c>
      <c r="B70" s="104"/>
      <c r="C70" s="104"/>
    </row>
    <row r="71" spans="1:6">
      <c r="A71" s="186"/>
      <c r="B71" s="104"/>
      <c r="C71" s="104"/>
    </row>
    <row r="72" spans="1:6">
      <c r="A72" s="186"/>
      <c r="B72" s="104"/>
      <c r="C72" s="104"/>
    </row>
    <row r="73" spans="1:6">
      <c r="A73" s="187"/>
      <c r="B73" s="104"/>
      <c r="C73" s="104"/>
    </row>
    <row r="74" spans="1:6">
      <c r="A74" s="187"/>
      <c r="B74" s="104"/>
      <c r="C74" s="104"/>
    </row>
    <row r="75" spans="1:6">
      <c r="A75" s="187"/>
      <c r="B75" s="104"/>
      <c r="C75" s="104"/>
    </row>
    <row r="76" spans="1:6">
      <c r="A76" s="187"/>
      <c r="B76" s="104"/>
      <c r="C76" s="104"/>
    </row>
    <row r="77" spans="1:6">
      <c r="A77" s="39"/>
    </row>
    <row r="78" spans="1:6">
      <c r="A78" s="39"/>
    </row>
    <row r="79" spans="1:6">
      <c r="A79" s="39"/>
    </row>
    <row r="80" spans="1:6">
      <c r="A80" s="39"/>
    </row>
    <row r="81" spans="1:1">
      <c r="A81" s="39"/>
    </row>
    <row r="82" spans="1:1">
      <c r="A82" s="39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39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sheetProtection sheet="1" objects="1" scenarios="1" insertRows="0" deleteRows="0"/>
  <mergeCells count="6">
    <mergeCell ref="C8:E8"/>
    <mergeCell ref="C9:E9"/>
    <mergeCell ref="B51:C51"/>
    <mergeCell ref="F51:K51"/>
    <mergeCell ref="B52:C52"/>
    <mergeCell ref="F52:K52"/>
  </mergeCells>
  <dataValidations count="3">
    <dataValidation type="list" allowBlank="1" showInputMessage="1" showErrorMessage="1" error="Only comments on list are permitted" prompt="Select Comments from list" sqref="E13:E40" xr:uid="{00000000-0002-0000-0800-000000000000}">
      <formula1>$A$58:$A$90</formula1>
    </dataValidation>
    <dataValidation type="time" allowBlank="1" showInputMessage="1" showErrorMessage="1" error="Time is outside range 07:00 to 22:00" prompt="Enter time in 24 hour format between 07:00 and 22:00" sqref="C13:C40" xr:uid="{00000000-0002-0000-0800-000001000000}">
      <formula1>0.291666666666667</formula1>
      <formula2>0.916666666666667</formula2>
    </dataValidation>
    <dataValidation type="time" allowBlank="1" showInputMessage="1" showErrorMessage="1" error="Time is outside range: 07:00 to 22:00" prompt="Enter time in 24 hour format between 07:00 and 22:00" sqref="B13:B40" xr:uid="{00000000-0002-0000-0800-000002000000}">
      <formula1>0.291666666666667</formula1>
      <formula2>0.916666666666667</formula2>
    </dataValidation>
  </dataValidations>
  <printOptions verticalCentered="1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  <ignoredErrors>
    <ignoredError sqref="A13 E11:E30 E31:E40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F85B978DDFD44AABF42694A751CFC3" ma:contentTypeVersion="13" ma:contentTypeDescription="Create a new document." ma:contentTypeScope="" ma:versionID="a3a87e92d1da9fb020a017898514e638">
  <xsd:schema xmlns:xsd="http://www.w3.org/2001/XMLSchema" xmlns:xs="http://www.w3.org/2001/XMLSchema" xmlns:p="http://schemas.microsoft.com/office/2006/metadata/properties" xmlns:ns2="a609a134-43aa-422b-9a52-47b2d90f3a7e" xmlns:ns3="9af857a4-33b9-4315-92ca-1f7dd63bcb29" targetNamespace="http://schemas.microsoft.com/office/2006/metadata/properties" ma:root="true" ma:fieldsID="e30e54eeb35e7b6e78cc726be835dc3b" ns2:_="" ns3:_="">
    <xsd:import namespace="a609a134-43aa-422b-9a52-47b2d90f3a7e"/>
    <xsd:import namespace="9af857a4-33b9-4315-92ca-1f7dd63bcb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9a134-43aa-422b-9a52-47b2d90f3a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ec26c16-d8da-4c0a-97f4-62b4595cc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857a4-33b9-4315-92ca-1f7dd63bcb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e381001-c863-46b2-948d-376367af5b46}" ma:internalName="TaxCatchAll" ma:showField="CatchAllData" ma:web="9af857a4-33b9-4315-92ca-1f7dd63bcb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09a134-43aa-422b-9a52-47b2d90f3a7e">
      <Terms xmlns="http://schemas.microsoft.com/office/infopath/2007/PartnerControls"/>
    </lcf76f155ced4ddcb4097134ff3c332f>
    <TaxCatchAll xmlns="9af857a4-33b9-4315-92ca-1f7dd63bcb29" xsi:nil="true"/>
  </documentManagement>
</p:properties>
</file>

<file path=customXml/itemProps1.xml><?xml version="1.0" encoding="utf-8"?>
<ds:datastoreItem xmlns:ds="http://schemas.openxmlformats.org/officeDocument/2006/customXml" ds:itemID="{F69F5CD3-EA11-47D2-96BB-74CF8903AC8F}"/>
</file>

<file path=customXml/itemProps2.xml><?xml version="1.0" encoding="utf-8"?>
<ds:datastoreItem xmlns:ds="http://schemas.openxmlformats.org/officeDocument/2006/customXml" ds:itemID="{ADEF2125-F8A7-427C-AEBD-C435FB68E18E}"/>
</file>

<file path=customXml/itemProps3.xml><?xml version="1.0" encoding="utf-8"?>
<ds:datastoreItem xmlns:ds="http://schemas.openxmlformats.org/officeDocument/2006/customXml" ds:itemID="{5F13DAC6-9941-4001-82DD-59BE1687C8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Charles Sturt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Hegvold, Dane</dc:creator>
  <cp:keywords/>
  <dc:description/>
  <cp:lastModifiedBy>Slavin, Tanya</cp:lastModifiedBy>
  <cp:revision/>
  <dcterms:created xsi:type="dcterms:W3CDTF">2000-12-12T05:46:43Z</dcterms:created>
  <dcterms:modified xsi:type="dcterms:W3CDTF">2024-12-19T22:04:36Z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0x010100E7F85B978DDFD44AABF42694A751CFC3</vt:lpwstr>
  </property>
  <property fmtid="{D5CDD505-2E9C-101B-9397-08002B2CF9AE}" pid="3" name="MediaServiceImageTags">
    <vt:lpwstr/>
  </property>
</Properties>
</file>